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77" i="1" l="1"/>
  <c r="D77" i="1"/>
  <c r="F76" i="1"/>
  <c r="F75" i="1"/>
  <c r="D73" i="1"/>
  <c r="E67" i="1"/>
  <c r="D67" i="1"/>
  <c r="E66" i="1"/>
  <c r="D66" i="1"/>
  <c r="F66" i="1" s="1"/>
  <c r="F65" i="1"/>
  <c r="F64" i="1"/>
  <c r="F62" i="1"/>
  <c r="F61" i="1"/>
  <c r="F59" i="1"/>
  <c r="F58" i="1"/>
  <c r="F56" i="1"/>
  <c r="F55" i="1"/>
  <c r="E52" i="1"/>
  <c r="E73" i="1" s="1"/>
  <c r="D52" i="1"/>
  <c r="D70" i="1" s="1"/>
  <c r="E51" i="1"/>
  <c r="E69" i="1" s="1"/>
  <c r="D51" i="1"/>
  <c r="D69" i="1" s="1"/>
  <c r="F50" i="1"/>
  <c r="F49" i="1"/>
  <c r="F47" i="1"/>
  <c r="G37" i="1"/>
  <c r="F37" i="1"/>
  <c r="D36" i="1"/>
  <c r="C36" i="1"/>
  <c r="F36" i="1" s="1"/>
  <c r="G35" i="1"/>
  <c r="F35" i="1"/>
  <c r="D34" i="1"/>
  <c r="C34" i="1"/>
  <c r="F34" i="1" s="1"/>
  <c r="G33" i="1"/>
  <c r="F33" i="1"/>
  <c r="G32" i="1"/>
  <c r="F32" i="1"/>
  <c r="F31" i="1"/>
  <c r="D31" i="1"/>
  <c r="C31" i="1"/>
  <c r="G30" i="1"/>
  <c r="F30" i="1"/>
  <c r="D29" i="1"/>
  <c r="C29" i="1"/>
  <c r="G29" i="1" s="1"/>
  <c r="G28" i="1"/>
  <c r="F28" i="1"/>
  <c r="G27" i="1"/>
  <c r="F27" i="1"/>
  <c r="D26" i="1"/>
  <c r="F26" i="1" s="1"/>
  <c r="C26" i="1"/>
  <c r="G25" i="1"/>
  <c r="F25" i="1"/>
  <c r="G24" i="1"/>
  <c r="F24" i="1"/>
  <c r="D23" i="1"/>
  <c r="C23" i="1"/>
  <c r="G23" i="1" s="1"/>
  <c r="G22" i="1"/>
  <c r="F22" i="1"/>
  <c r="G21" i="1"/>
  <c r="F21" i="1"/>
  <c r="D20" i="1"/>
  <c r="C20" i="1"/>
  <c r="G19" i="1"/>
  <c r="F19" i="1"/>
  <c r="D18" i="1"/>
  <c r="C18" i="1"/>
  <c r="G17" i="1"/>
  <c r="F17" i="1"/>
  <c r="G16" i="1"/>
  <c r="F16" i="1"/>
  <c r="G15" i="1"/>
  <c r="F15" i="1"/>
  <c r="G14" i="1"/>
  <c r="F14" i="1"/>
  <c r="G13" i="1"/>
  <c r="F13" i="1"/>
  <c r="D12" i="1"/>
  <c r="F12" i="1" s="1"/>
  <c r="C12" i="1"/>
  <c r="G10" i="1"/>
  <c r="F10" i="1"/>
  <c r="D9" i="1"/>
  <c r="F9" i="1" s="1"/>
  <c r="C9" i="1"/>
  <c r="G8" i="1"/>
  <c r="F8" i="1"/>
  <c r="G7" i="1"/>
  <c r="F7" i="1"/>
  <c r="G6" i="1"/>
  <c r="F6" i="1"/>
  <c r="D5" i="1"/>
  <c r="F5" i="1" s="1"/>
  <c r="C5" i="1"/>
  <c r="G5" i="1" s="1"/>
  <c r="C4" i="1" l="1"/>
  <c r="C39" i="1" s="1"/>
  <c r="F23" i="1"/>
  <c r="G31" i="1"/>
  <c r="F51" i="1"/>
  <c r="D4" i="1"/>
  <c r="E5" i="1" s="1"/>
  <c r="G12" i="1"/>
  <c r="F18" i="1"/>
  <c r="F20" i="1"/>
  <c r="G26" i="1"/>
  <c r="F29" i="1"/>
  <c r="F67" i="1"/>
  <c r="F69" i="1"/>
  <c r="F4" i="1"/>
  <c r="D79" i="1"/>
  <c r="D81" i="1" s="1"/>
  <c r="D72" i="1"/>
  <c r="G18" i="1"/>
  <c r="G20" i="1"/>
  <c r="G34" i="1"/>
  <c r="G36" i="1"/>
  <c r="C38" i="1"/>
  <c r="E8" i="1"/>
  <c r="E10" i="1"/>
  <c r="D38" i="1"/>
  <c r="G9" i="1"/>
  <c r="E70" i="1"/>
  <c r="F70" i="1" s="1"/>
  <c r="F52" i="1"/>
  <c r="G4" i="1" l="1"/>
  <c r="E6" i="1"/>
  <c r="E7" i="1"/>
  <c r="E9" i="1"/>
  <c r="F38" i="1"/>
  <c r="E27" i="1"/>
  <c r="E25" i="1"/>
  <c r="E15" i="1"/>
  <c r="D39" i="1"/>
  <c r="E36" i="1"/>
  <c r="E34" i="1"/>
  <c r="E32" i="1"/>
  <c r="E30" i="1"/>
  <c r="E28" i="1"/>
  <c r="E20" i="1"/>
  <c r="E18" i="1"/>
  <c r="E16" i="1"/>
  <c r="E12" i="1"/>
  <c r="E14" i="1"/>
  <c r="E37" i="1"/>
  <c r="E35" i="1"/>
  <c r="E33" i="1"/>
  <c r="E21" i="1"/>
  <c r="E19" i="1"/>
  <c r="E17" i="1"/>
  <c r="E13" i="1"/>
  <c r="E26" i="1"/>
  <c r="E24" i="1"/>
  <c r="E22" i="1"/>
  <c r="E31" i="1"/>
  <c r="E23" i="1"/>
  <c r="E29" i="1"/>
  <c r="G38" i="1"/>
  <c r="E79" i="1"/>
  <c r="E81" i="1" s="1"/>
  <c r="E72" i="1"/>
  <c r="E38" i="1" l="1"/>
</calcChain>
</file>

<file path=xl/sharedStrings.xml><?xml version="1.0" encoding="utf-8"?>
<sst xmlns="http://schemas.openxmlformats.org/spreadsheetml/2006/main" count="165" uniqueCount="127">
  <si>
    <t>Отчет об исполнении бюджета за  IV квартал 2018 года</t>
  </si>
  <si>
    <t>Источники доходов</t>
  </si>
  <si>
    <t>Код доходов/ расходов</t>
  </si>
  <si>
    <t>Утверждено на 2018                  (тыс. руб.)</t>
  </si>
  <si>
    <t>Исполнено за 2018                   (тыс. руб.)</t>
  </si>
  <si>
    <t xml:space="preserve">удельный
вес, %
</t>
  </si>
  <si>
    <t>% ис-полнения бюджета</t>
  </si>
  <si>
    <t>Сумма   не исполнения бюджета</t>
  </si>
  <si>
    <t>Остаток средсв на счете на начало года</t>
  </si>
  <si>
    <t>ДОХОДЫ</t>
  </si>
  <si>
    <t>НАЛОГОВЫЕ И НЕНАЛОГОВЫЕ ДОХОДЫ</t>
  </si>
  <si>
    <t>НАЛОГИ  НА СОВОКУПНЫЙ ДОХОД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</si>
  <si>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</si>
  <si>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</si>
  <si>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</si>
  <si>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</si>
  <si>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 xml:space="preserve">РАСХОДЫ 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</si>
  <si>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</si>
  <si>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</si>
  <si>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</si>
  <si>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</si>
  <si>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</si>
  <si>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</si>
  <si>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</si>
  <si>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</si>
  <si>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</si>
  <si>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</si>
  <si>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</si>
  <si>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</si>
  <si>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</si>
  <si>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</si>
  <si>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Защита населения и территории от 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</si>
  <si>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</si>
  <si>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</si>
  <si>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</si>
  <si>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</si>
  <si>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</si>
  <si>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</si>
  <si>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</si>
  <si>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</si>
  <si>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</si>
  <si>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</si>
  <si>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</si>
  <si>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</si>
  <si>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</si>
  <si>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</si>
  <si>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</si>
  <si>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</si>
  <si>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</si>
  <si>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Другие вопросы в области образования</t>
  </si>
  <si>
    <t>07 09</t>
  </si>
  <si>
    <t xml:space="preserve">КУЛЬТУРА, КИНЕМАТОГРАФИЯ </t>
  </si>
  <si>
    <t>08 00</t>
  </si>
  <si>
    <t>Культура</t>
  </si>
  <si>
    <t>0801</t>
  </si>
  <si>
    <t>Социальная политика</t>
  </si>
  <si>
    <t>10 00</t>
  </si>
  <si>
    <t>Пенсионное обеспечение</t>
  </si>
  <si>
    <t>10 01</t>
  </si>
  <si>
    <t>Охрана семьи и детства</t>
  </si>
  <si>
    <t>10 04</t>
  </si>
  <si>
    <t xml:space="preserve">ФИЗИЧЕСКАЯ КУЛЬТУРА И СПОРТ </t>
  </si>
  <si>
    <t>11 00</t>
  </si>
  <si>
    <t>Массовый спорт</t>
  </si>
  <si>
    <t>11 02</t>
  </si>
  <si>
    <t>СРЕДСТВА МАССОВОЙ ИНФОРМАЦИИ</t>
  </si>
  <si>
    <t>12 00</t>
  </si>
  <si>
    <t>Периодическая печать и издательства</t>
  </si>
  <si>
    <t>12 02</t>
  </si>
  <si>
    <t>ИТОГО</t>
  </si>
  <si>
    <t>Дефицит (-), профицит (+)</t>
  </si>
  <si>
    <t>Остаток средсв на счете на конец месяца</t>
  </si>
  <si>
    <t>Отчет о численности муниципальных служащих органов местного самоуправления, работников муниципальных учреждений и заработной плате в муниципальном округе Васильевском  за   4 квартал 2018 года</t>
  </si>
  <si>
    <t>Наименование показателя</t>
  </si>
  <si>
    <t>код ведомственной классификации         (раздел/подраздел, целевая статья, вид расходов)</t>
  </si>
  <si>
    <t>Утверждено бюджетом        на 2018год (ед./тыс. руб.)</t>
  </si>
  <si>
    <t>Фактические расходы              за 4 кв  2018 год  (ед./тыс. руб.)</t>
  </si>
  <si>
    <t xml:space="preserve">экономия/ перерасход (+/-)              </t>
  </si>
  <si>
    <t>Муниципальный совет МО Васильевский</t>
  </si>
  <si>
    <t>Выборные должностные лица местного самоуправления</t>
  </si>
  <si>
    <t>Штатные единицы</t>
  </si>
  <si>
    <t>0102</t>
  </si>
  <si>
    <t>00201 00010</t>
  </si>
  <si>
    <t>Заработная плата</t>
  </si>
  <si>
    <t>Аппарат муниципального совета</t>
  </si>
  <si>
    <t>0103</t>
  </si>
  <si>
    <t>00202 00022</t>
  </si>
  <si>
    <t>ВСЕГО по численности</t>
  </si>
  <si>
    <t>ВСЕГО по заработной плате</t>
  </si>
  <si>
    <t>Местная администрация МО Васильевский</t>
  </si>
  <si>
    <t>Глава МА МО Васильевский</t>
  </si>
  <si>
    <t>0104</t>
  </si>
  <si>
    <t>00203 00031</t>
  </si>
  <si>
    <t>Муниципальные служащие</t>
  </si>
  <si>
    <t>из них заработная плата</t>
  </si>
  <si>
    <t>Технический персонал</t>
  </si>
  <si>
    <t>Отдел опеки и попечительства</t>
  </si>
  <si>
    <t>1004</t>
  </si>
  <si>
    <t>00200 G0850</t>
  </si>
  <si>
    <t>Орган местного самоуправления</t>
  </si>
  <si>
    <t>ВСЕГО по численности МО Васильевский</t>
  </si>
  <si>
    <t>ВСЕГО по заработной плате МО Васильевский</t>
  </si>
  <si>
    <t xml:space="preserve">Среднесписочная численность </t>
  </si>
  <si>
    <t>Средняя заработная плата  в тыс.руб.</t>
  </si>
  <si>
    <t>в том числе муниципальных служ.  в тыс.руб.</t>
  </si>
  <si>
    <t xml:space="preserve">МКУ "Служба по благоустройству" </t>
  </si>
  <si>
    <t>0505</t>
  </si>
  <si>
    <t>00200 00460</t>
  </si>
  <si>
    <t>ВСЕГО в МО</t>
  </si>
  <si>
    <t>Заработная плата МО Васильевский</t>
  </si>
  <si>
    <t xml:space="preserve">Отчет  </t>
  </si>
  <si>
    <t>об использовании бюджетных ассигнований резервного фонда</t>
  </si>
  <si>
    <t xml:space="preserve">Местной администрации внутригородского муниципального образования Санкт-Петербурга муниципальный округ Васильевский </t>
  </si>
  <si>
    <t>(тыс. руб.)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</si>
  <si>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</si>
  <si>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</si>
  <si>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</si>
  <si>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</si>
  <si>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Наименование</t>
  </si>
  <si>
    <t>Утверждено на 2018 год</t>
  </si>
  <si>
    <t>Выделено из средств резервного фонда             за 2018 года</t>
  </si>
  <si>
    <t>Использовано</t>
  </si>
  <si>
    <t>Документ основания  для выделения средств из резервного фонда</t>
  </si>
  <si>
    <t>Резервный фонд местной администрации муниципального образования</t>
  </si>
  <si>
    <t>Иные бюджетные ассигнования</t>
  </si>
  <si>
    <t>Резервные средства</t>
  </si>
  <si>
    <t>Итого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</si>
</sst>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9933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0" fillId="0" borderId="0" xfId="0" applyFont="1"/>
    <xf numFmtId="0" fontId="4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right"/>
    </xf>
    <xf numFmtId="0" fontId="4" fillId="0" borderId="10" xfId="0" applyFont="1" applyBorder="1"/>
    <xf numFmtId="164" fontId="4" fillId="0" borderId="10" xfId="0" applyNumberFormat="1" applyFont="1" applyBorder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top"/>
    </xf>
    <xf numFmtId="49" fontId="4" fillId="0" borderId="2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vertical="center"/>
    </xf>
    <xf numFmtId="165" fontId="4" fillId="0" borderId="2" xfId="0" applyNumberFormat="1" applyFont="1" applyFill="1" applyBorder="1" applyAlignment="1" applyProtection="1">
      <alignment horizontal="center" vertical="center"/>
    </xf>
    <xf numFmtId="165" fontId="4" fillId="0" borderId="2" xfId="0" applyNumberFormat="1" applyFont="1" applyFill="1" applyBorder="1" applyAlignment="1" applyProtection="1">
      <alignment vertical="center"/>
    </xf>
    <xf numFmtId="165" fontId="5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vertical="top"/>
    </xf>
    <xf numFmtId="49" fontId="4" fillId="2" borderId="2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 applyProtection="1">
      <alignment vertical="center"/>
    </xf>
    <xf numFmtId="49" fontId="5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 applyProtection="1">
      <alignment horizontal="center"/>
    </xf>
    <xf numFmtId="165" fontId="4" fillId="2" borderId="2" xfId="0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165" fontId="0" fillId="0" borderId="0" xfId="0" applyNumberFormat="1" applyFont="1"/>
    <xf numFmtId="0" fontId="4" fillId="0" borderId="2" xfId="0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vertical="top"/>
    </xf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9" fillId="0" borderId="0" xfId="0" applyFont="1"/>
    <xf numFmtId="0" fontId="4" fillId="0" borderId="9" xfId="0" applyFont="1" applyBorder="1" applyAlignment="1">
      <alignment horizontal="left" vertical="center" wrapText="1"/>
    </xf>
    <xf numFmtId="164" fontId="4" fillId="0" borderId="11" xfId="0" applyNumberFormat="1" applyFont="1" applyBorder="1"/>
    <xf numFmtId="164" fontId="4" fillId="0" borderId="10" xfId="0" applyNumberFormat="1" applyFont="1" applyBorder="1" applyAlignment="1">
      <alignment horizontal="right"/>
    </xf>
    <xf numFmtId="164" fontId="9" fillId="0" borderId="10" xfId="0" applyNumberFormat="1" applyFont="1" applyBorder="1"/>
    <xf numFmtId="164" fontId="9" fillId="0" borderId="12" xfId="0" applyNumberFormat="1" applyFont="1" applyBorder="1"/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1" applyFont="1" applyFill="1" applyBorder="1" applyAlignment="1">
      <alignment horizontal="right" vertical="center" wrapText="1"/>
    </xf>
    <xf numFmtId="164" fontId="4" fillId="0" borderId="2" xfId="1" applyNumberFormat="1" applyFont="1" applyFill="1" applyBorder="1" applyAlignment="1">
      <alignment horizontal="right" vertical="center" wrapText="1"/>
    </xf>
    <xf numFmtId="164" fontId="4" fillId="0" borderId="2" xfId="1" applyNumberFormat="1" applyFont="1" applyFill="1" applyBorder="1" applyAlignment="1">
      <alignment horizontal="right" wrapText="1"/>
    </xf>
    <xf numFmtId="164" fontId="4" fillId="0" borderId="2" xfId="1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164" fontId="5" fillId="0" borderId="2" xfId="0" applyNumberFormat="1" applyFont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64" fontId="4" fillId="0" borderId="4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4" fillId="0" borderId="3" xfId="1" applyNumberFormat="1" applyFont="1" applyBorder="1" applyAlignment="1">
      <alignment horizontal="right"/>
    </xf>
    <xf numFmtId="164" fontId="10" fillId="0" borderId="3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top"/>
    </xf>
    <xf numFmtId="0" fontId="4" fillId="0" borderId="2" xfId="0" applyNumberFormat="1" applyFont="1" applyFill="1" applyBorder="1" applyAlignment="1" applyProtection="1">
      <alignment vertical="top" wrapText="1"/>
    </xf>
    <xf numFmtId="0" fontId="1" fillId="0" borderId="0" xfId="0" applyFont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left" vertical="top"/>
    </xf>
    <xf numFmtId="0" fontId="4" fillId="2" borderId="2" xfId="0" applyNumberFormat="1" applyFont="1" applyFill="1" applyBorder="1" applyAlignment="1" applyProtection="1">
      <alignment vertical="top"/>
    </xf>
    <xf numFmtId="0" fontId="4" fillId="2" borderId="13" xfId="0" applyNumberFormat="1" applyFont="1" applyFill="1" applyBorder="1" applyAlignment="1" applyProtection="1">
      <alignment vertical="top" wrapText="1"/>
    </xf>
    <xf numFmtId="0" fontId="4" fillId="0" borderId="14" xfId="0" applyNumberFormat="1" applyFont="1" applyFill="1" applyBorder="1" applyAlignment="1" applyProtection="1">
      <alignment vertical="top" wrapText="1"/>
    </xf>
    <xf numFmtId="0" fontId="4" fillId="0" borderId="15" xfId="0" applyNumberFormat="1" applyFont="1" applyFill="1" applyBorder="1" applyAlignment="1" applyProtection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8" name="Text Box 59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9" name="Text Box 60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20" name="Text Box 61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21" name="Text Box 62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30" name="Text Box 51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31" name="Text Box 52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32" name="Text Box 53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33" name="Text Box 54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42" name="Text Box 51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43" name="Text Box 52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44" name="Text Box 53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45" name="Text Box 54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6" name="Text Box 59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7" name="Text Box 60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8" name="Text Box 61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49" name="Text Box 6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58" name="Text Box 51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59" name="Text Box 5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60" name="Text Box 53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61" name="Text Box 54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62" name="Text Box 59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63" name="Text Box 60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64" name="Text Box 61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65" name="Text Box 6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74" name="Text Box 51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75" name="Text Box 5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76" name="Text Box 53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77" name="Text Box 54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89" name="Text Box 5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94" name="Text Box 59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95" name="Text Box 60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96" name="Text Box 61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97" name="Text Box 62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01" name="Text Box 5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05" name="Text Box 5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06" name="Text Box 51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07" name="Text Box 52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08" name="Text Box 53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09" name="Text Box 54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16" name="Text Box 4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17" name="Text Box 5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18" name="Text Box 51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19" name="Text Box 52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20" name="Text Box 53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21" name="Text Box 54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22" name="Text Box 59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23" name="Text Box 60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24" name="Text Box 61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25" name="Text Box 6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33" name="Text Box 5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34" name="Text Box 51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35" name="Text Box 5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36" name="Text Box 53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37" name="Text Box 54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38" name="Text Box 59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39" name="Text Box 60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40" name="Text Box 61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41" name="Text Box 6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45" name="Text Box 5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50" name="Text Box 51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51" name="Text Box 5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52" name="Text Box 53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53" name="Text Box 54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61" name="Text Box 5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65" name="Text Box 5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69" name="Text Box 5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70" name="Text Box 59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71" name="Text Box 60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72" name="Text Box 61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73" name="Text Box 62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77" name="Text Box 5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81" name="Text Box 5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82" name="Text Box 51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83" name="Text Box 52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84" name="Text Box 53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85" name="Text Box 54"/>
        <xdr:cNvSpPr txBox="1">
          <a:spLocks noChangeArrowheads="1"/>
        </xdr:cNvSpPr>
      </xdr:nvSpPr>
      <xdr:spPr bwMode="auto">
        <a:xfrm>
          <a:off x="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89" name="Text Box 5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93" name="Text Box 5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94" name="Text Box 51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95" name="Text Box 52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96" name="Text Box 53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197" name="Text Box 54"/>
        <xdr:cNvSpPr txBox="1">
          <a:spLocks noChangeArrowheads="1"/>
        </xdr:cNvSpPr>
      </xdr:nvSpPr>
      <xdr:spPr bwMode="auto">
        <a:xfrm>
          <a:off x="2790825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98" name="Text Box 59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199" name="Text Box 60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00" name="Text Box 61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01" name="Text Box 6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09" name="Text Box 5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10" name="Text Box 51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11" name="Text Box 5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12" name="Text Box 53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13" name="Text Box 54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14" name="Text Box 59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15" name="Text Box 60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16" name="Text Box 61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17" name="Text Box 6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26" name="Text Box 51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27" name="Text Box 52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28" name="Text Box 53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180975</xdr:rowOff>
    </xdr:to>
    <xdr:sp macro="" textlink="">
      <xdr:nvSpPr>
        <xdr:cNvPr id="229" name="Text Box 54"/>
        <xdr:cNvSpPr txBox="1">
          <a:spLocks noChangeArrowheads="1"/>
        </xdr:cNvSpPr>
      </xdr:nvSpPr>
      <xdr:spPr bwMode="auto">
        <a:xfrm>
          <a:off x="3714750" y="723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33" name="Text Box 5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37" name="Text Box 5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180975</xdr:rowOff>
    </xdr:to>
    <xdr:sp macro="" textlink="">
      <xdr:nvSpPr>
        <xdr:cNvPr id="246" name="Text Box 59"/>
        <xdr:cNvSpPr txBox="1">
          <a:spLocks noChangeArrowheads="1"/>
        </xdr:cNvSpPr>
      </xdr:nvSpPr>
      <xdr:spPr bwMode="auto">
        <a:xfrm>
          <a:off x="279082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180975</xdr:rowOff>
    </xdr:to>
    <xdr:sp macro="" textlink="">
      <xdr:nvSpPr>
        <xdr:cNvPr id="247" name="Text Box 60"/>
        <xdr:cNvSpPr txBox="1">
          <a:spLocks noChangeArrowheads="1"/>
        </xdr:cNvSpPr>
      </xdr:nvSpPr>
      <xdr:spPr bwMode="auto">
        <a:xfrm>
          <a:off x="279082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180975</xdr:rowOff>
    </xdr:to>
    <xdr:sp macro="" textlink="">
      <xdr:nvSpPr>
        <xdr:cNvPr id="248" name="Text Box 61"/>
        <xdr:cNvSpPr txBox="1">
          <a:spLocks noChangeArrowheads="1"/>
        </xdr:cNvSpPr>
      </xdr:nvSpPr>
      <xdr:spPr bwMode="auto">
        <a:xfrm>
          <a:off x="279082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180975</xdr:rowOff>
    </xdr:to>
    <xdr:sp macro="" textlink="">
      <xdr:nvSpPr>
        <xdr:cNvPr id="249" name="Text Box 62"/>
        <xdr:cNvSpPr txBox="1">
          <a:spLocks noChangeArrowheads="1"/>
        </xdr:cNvSpPr>
      </xdr:nvSpPr>
      <xdr:spPr bwMode="auto">
        <a:xfrm>
          <a:off x="279082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58" name="Text Box 51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59" name="Text Box 52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60" name="Text Box 53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180975</xdr:rowOff>
    </xdr:to>
    <xdr:sp macro="" textlink="">
      <xdr:nvSpPr>
        <xdr:cNvPr id="261" name="Text Box 54"/>
        <xdr:cNvSpPr txBox="1">
          <a:spLocks noChangeArrowheads="1"/>
        </xdr:cNvSpPr>
      </xdr:nvSpPr>
      <xdr:spPr bwMode="auto">
        <a:xfrm>
          <a:off x="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180975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279082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180975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279082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180975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279082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180975</xdr:rowOff>
    </xdr:to>
    <xdr:sp macro="" textlink="">
      <xdr:nvSpPr>
        <xdr:cNvPr id="265" name="Text Box 5"/>
        <xdr:cNvSpPr txBox="1">
          <a:spLocks noChangeArrowheads="1"/>
        </xdr:cNvSpPr>
      </xdr:nvSpPr>
      <xdr:spPr bwMode="auto">
        <a:xfrm>
          <a:off x="279082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180975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279082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180975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279082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180975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279082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180975</xdr:rowOff>
    </xdr:to>
    <xdr:sp macro="" textlink="">
      <xdr:nvSpPr>
        <xdr:cNvPr id="269" name="Text Box 5"/>
        <xdr:cNvSpPr txBox="1">
          <a:spLocks noChangeArrowheads="1"/>
        </xdr:cNvSpPr>
      </xdr:nvSpPr>
      <xdr:spPr bwMode="auto">
        <a:xfrm>
          <a:off x="279082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180975</xdr:rowOff>
    </xdr:to>
    <xdr:sp macro="" textlink="">
      <xdr:nvSpPr>
        <xdr:cNvPr id="270" name="Text Box 51"/>
        <xdr:cNvSpPr txBox="1">
          <a:spLocks noChangeArrowheads="1"/>
        </xdr:cNvSpPr>
      </xdr:nvSpPr>
      <xdr:spPr bwMode="auto">
        <a:xfrm>
          <a:off x="279082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180975</xdr:rowOff>
    </xdr:to>
    <xdr:sp macro="" textlink="">
      <xdr:nvSpPr>
        <xdr:cNvPr id="271" name="Text Box 52"/>
        <xdr:cNvSpPr txBox="1">
          <a:spLocks noChangeArrowheads="1"/>
        </xdr:cNvSpPr>
      </xdr:nvSpPr>
      <xdr:spPr bwMode="auto">
        <a:xfrm>
          <a:off x="279082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180975</xdr:rowOff>
    </xdr:to>
    <xdr:sp macro="" textlink="">
      <xdr:nvSpPr>
        <xdr:cNvPr id="272" name="Text Box 53"/>
        <xdr:cNvSpPr txBox="1">
          <a:spLocks noChangeArrowheads="1"/>
        </xdr:cNvSpPr>
      </xdr:nvSpPr>
      <xdr:spPr bwMode="auto">
        <a:xfrm>
          <a:off x="279082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180975</xdr:rowOff>
    </xdr:to>
    <xdr:sp macro="" textlink="">
      <xdr:nvSpPr>
        <xdr:cNvPr id="273" name="Text Box 54"/>
        <xdr:cNvSpPr txBox="1">
          <a:spLocks noChangeArrowheads="1"/>
        </xdr:cNvSpPr>
      </xdr:nvSpPr>
      <xdr:spPr bwMode="auto">
        <a:xfrm>
          <a:off x="279082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74" name="Text Box 59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75" name="Text Box 60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76" name="Text Box 61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77" name="Text Box 62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81" name="Text Box 5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84" name="Text Box 4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85" name="Text Box 5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86" name="Text Box 51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87" name="Text Box 52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88" name="Text Box 53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89" name="Text Box 54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90" name="Text Box 59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91" name="Text Box 60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92" name="Text Box 61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93" name="Text Box 62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97" name="Text Box 5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302" name="Text Box 51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303" name="Text Box 52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304" name="Text Box 53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 macro="" textlink="">
      <xdr:nvSpPr>
        <xdr:cNvPr id="305" name="Text Box 54"/>
        <xdr:cNvSpPr txBox="1">
          <a:spLocks noChangeArrowheads="1"/>
        </xdr:cNvSpPr>
      </xdr:nvSpPr>
      <xdr:spPr bwMode="auto">
        <a:xfrm>
          <a:off x="4486275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</xdr:row>
      <xdr:rowOff>66675</xdr:rowOff>
    </xdr:from>
    <xdr:to>
      <xdr:col>3</xdr:col>
      <xdr:colOff>142875</xdr:colOff>
      <xdr:row>3</xdr:row>
      <xdr:rowOff>57150</xdr:rowOff>
    </xdr:to>
    <xdr:sp macro="" textlink="">
      <xdr:nvSpPr>
        <xdr:cNvPr id="306" name="Text Box 59"/>
        <xdr:cNvSpPr txBox="1">
          <a:spLocks noChangeArrowheads="1"/>
        </xdr:cNvSpPr>
      </xdr:nvSpPr>
      <xdr:spPr bwMode="auto">
        <a:xfrm>
          <a:off x="3781425" y="790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07" name="Text Box 60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08" name="Text Box 61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09" name="Text Box 62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12" name="Text Box 4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13" name="Text Box 5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17" name="Text Box 5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18" name="Text Box 51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19" name="Text Box 52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20" name="Text Box 53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21" name="Text Box 54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22" name="Text Box 59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23" name="Text Box 60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24" name="Text Box 61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25" name="Text Box 62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29" name="Text Box 5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33" name="Text Box 5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34" name="Text Box 51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35" name="Text Box 52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36" name="Text Box 53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180975</xdr:rowOff>
    </xdr:to>
    <xdr:sp macro="" textlink="">
      <xdr:nvSpPr>
        <xdr:cNvPr id="337" name="Text Box 54"/>
        <xdr:cNvSpPr txBox="1">
          <a:spLocks noChangeArrowheads="1"/>
        </xdr:cNvSpPr>
      </xdr:nvSpPr>
      <xdr:spPr bwMode="auto">
        <a:xfrm>
          <a:off x="3714750" y="91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76200</xdr:colOff>
      <xdr:row>87</xdr:row>
      <xdr:rowOff>144780</xdr:rowOff>
    </xdr:to>
    <xdr:sp macro="" textlink="">
      <xdr:nvSpPr>
        <xdr:cNvPr id="338" name="Text Box 59"/>
        <xdr:cNvSpPr txBox="1">
          <a:spLocks noChangeArrowheads="1"/>
        </xdr:cNvSpPr>
      </xdr:nvSpPr>
      <xdr:spPr bwMode="auto">
        <a:xfrm>
          <a:off x="0" y="18459450"/>
          <a:ext cx="762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76200</xdr:colOff>
      <xdr:row>87</xdr:row>
      <xdr:rowOff>144780</xdr:rowOff>
    </xdr:to>
    <xdr:sp macro="" textlink="">
      <xdr:nvSpPr>
        <xdr:cNvPr id="339" name="Text Box 60"/>
        <xdr:cNvSpPr txBox="1">
          <a:spLocks noChangeArrowheads="1"/>
        </xdr:cNvSpPr>
      </xdr:nvSpPr>
      <xdr:spPr bwMode="auto">
        <a:xfrm>
          <a:off x="0" y="18459450"/>
          <a:ext cx="762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76200</xdr:colOff>
      <xdr:row>87</xdr:row>
      <xdr:rowOff>144780</xdr:rowOff>
    </xdr:to>
    <xdr:sp macro="" textlink="">
      <xdr:nvSpPr>
        <xdr:cNvPr id="340" name="Text Box 61"/>
        <xdr:cNvSpPr txBox="1">
          <a:spLocks noChangeArrowheads="1"/>
        </xdr:cNvSpPr>
      </xdr:nvSpPr>
      <xdr:spPr bwMode="auto">
        <a:xfrm>
          <a:off x="0" y="18459450"/>
          <a:ext cx="762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76200</xdr:colOff>
      <xdr:row>87</xdr:row>
      <xdr:rowOff>144780</xdr:rowOff>
    </xdr:to>
    <xdr:sp macro="" textlink="">
      <xdr:nvSpPr>
        <xdr:cNvPr id="341" name="Text Box 62"/>
        <xdr:cNvSpPr txBox="1">
          <a:spLocks noChangeArrowheads="1"/>
        </xdr:cNvSpPr>
      </xdr:nvSpPr>
      <xdr:spPr bwMode="auto">
        <a:xfrm>
          <a:off x="0" y="18459450"/>
          <a:ext cx="762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76200</xdr:colOff>
      <xdr:row>87</xdr:row>
      <xdr:rowOff>144780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0" y="18459450"/>
          <a:ext cx="762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76200</xdr:colOff>
      <xdr:row>87</xdr:row>
      <xdr:rowOff>144780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0" y="18459450"/>
          <a:ext cx="762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76200</xdr:colOff>
      <xdr:row>87</xdr:row>
      <xdr:rowOff>144780</xdr:rowOff>
    </xdr:to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0" y="18459450"/>
          <a:ext cx="762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76200</xdr:colOff>
      <xdr:row>87</xdr:row>
      <xdr:rowOff>144780</xdr:rowOff>
    </xdr:to>
    <xdr:sp macro="" textlink="">
      <xdr:nvSpPr>
        <xdr:cNvPr id="345" name="Text Box 5"/>
        <xdr:cNvSpPr txBox="1">
          <a:spLocks noChangeArrowheads="1"/>
        </xdr:cNvSpPr>
      </xdr:nvSpPr>
      <xdr:spPr bwMode="auto">
        <a:xfrm>
          <a:off x="0" y="18459450"/>
          <a:ext cx="762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76200</xdr:colOff>
      <xdr:row>87</xdr:row>
      <xdr:rowOff>144780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0" y="18459450"/>
          <a:ext cx="762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76200</xdr:colOff>
      <xdr:row>87</xdr:row>
      <xdr:rowOff>144780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0" y="18459450"/>
          <a:ext cx="762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E76" sqref="E76"/>
    </sheetView>
  </sheetViews>
  <sheetFormatPr defaultRowHeight="15" x14ac:dyDescent="0.25"/>
  <cols>
    <col min="1" max="1" width="39.5703125" style="1" customWidth="1"/>
    <col min="2" max="2" width="7.42578125" style="1" customWidth="1"/>
    <col min="3" max="3" width="13.85546875" style="1" customWidth="1"/>
    <col min="4" max="4" width="11.5703125" style="1" customWidth="1"/>
    <col min="5" max="5" width="14.140625" style="1" customWidth="1"/>
    <col min="6" max="256" width="9.140625" style="1"/>
    <col min="257" max="257" width="34.42578125" style="1" customWidth="1"/>
    <col min="258" max="258" width="7.42578125" style="1" customWidth="1"/>
    <col min="259" max="259" width="13.85546875" style="1" customWidth="1"/>
    <col min="260" max="260" width="11.5703125" style="1" customWidth="1"/>
    <col min="261" max="261" width="14.140625" style="1" customWidth="1"/>
    <col min="262" max="512" width="9.140625" style="1"/>
    <col min="513" max="513" width="34.42578125" style="1" customWidth="1"/>
    <col min="514" max="514" width="7.42578125" style="1" customWidth="1"/>
    <col min="515" max="515" width="13.85546875" style="1" customWidth="1"/>
    <col min="516" max="516" width="11.5703125" style="1" customWidth="1"/>
    <col min="517" max="517" width="14.140625" style="1" customWidth="1"/>
    <col min="518" max="768" width="9.140625" style="1"/>
    <col min="769" max="769" width="34.42578125" style="1" customWidth="1"/>
    <col min="770" max="770" width="7.42578125" style="1" customWidth="1"/>
    <col min="771" max="771" width="13.85546875" style="1" customWidth="1"/>
    <col min="772" max="772" width="11.5703125" style="1" customWidth="1"/>
    <col min="773" max="773" width="14.140625" style="1" customWidth="1"/>
    <col min="774" max="1024" width="9.140625" style="1"/>
    <col min="1025" max="1025" width="34.42578125" style="1" customWidth="1"/>
    <col min="1026" max="1026" width="7.42578125" style="1" customWidth="1"/>
    <col min="1027" max="1027" width="13.85546875" style="1" customWidth="1"/>
    <col min="1028" max="1028" width="11.5703125" style="1" customWidth="1"/>
    <col min="1029" max="1029" width="14.140625" style="1" customWidth="1"/>
    <col min="1030" max="1280" width="9.140625" style="1"/>
    <col min="1281" max="1281" width="34.42578125" style="1" customWidth="1"/>
    <col min="1282" max="1282" width="7.42578125" style="1" customWidth="1"/>
    <col min="1283" max="1283" width="13.85546875" style="1" customWidth="1"/>
    <col min="1284" max="1284" width="11.5703125" style="1" customWidth="1"/>
    <col min="1285" max="1285" width="14.140625" style="1" customWidth="1"/>
    <col min="1286" max="1536" width="9.140625" style="1"/>
    <col min="1537" max="1537" width="34.42578125" style="1" customWidth="1"/>
    <col min="1538" max="1538" width="7.42578125" style="1" customWidth="1"/>
    <col min="1539" max="1539" width="13.85546875" style="1" customWidth="1"/>
    <col min="1540" max="1540" width="11.5703125" style="1" customWidth="1"/>
    <col min="1541" max="1541" width="14.140625" style="1" customWidth="1"/>
    <col min="1542" max="1792" width="9.140625" style="1"/>
    <col min="1793" max="1793" width="34.42578125" style="1" customWidth="1"/>
    <col min="1794" max="1794" width="7.42578125" style="1" customWidth="1"/>
    <col min="1795" max="1795" width="13.85546875" style="1" customWidth="1"/>
    <col min="1796" max="1796" width="11.5703125" style="1" customWidth="1"/>
    <col min="1797" max="1797" width="14.140625" style="1" customWidth="1"/>
    <col min="1798" max="2048" width="9.140625" style="1"/>
    <col min="2049" max="2049" width="34.42578125" style="1" customWidth="1"/>
    <col min="2050" max="2050" width="7.42578125" style="1" customWidth="1"/>
    <col min="2051" max="2051" width="13.85546875" style="1" customWidth="1"/>
    <col min="2052" max="2052" width="11.5703125" style="1" customWidth="1"/>
    <col min="2053" max="2053" width="14.140625" style="1" customWidth="1"/>
    <col min="2054" max="2304" width="9.140625" style="1"/>
    <col min="2305" max="2305" width="34.42578125" style="1" customWidth="1"/>
    <col min="2306" max="2306" width="7.42578125" style="1" customWidth="1"/>
    <col min="2307" max="2307" width="13.85546875" style="1" customWidth="1"/>
    <col min="2308" max="2308" width="11.5703125" style="1" customWidth="1"/>
    <col min="2309" max="2309" width="14.140625" style="1" customWidth="1"/>
    <col min="2310" max="2560" width="9.140625" style="1"/>
    <col min="2561" max="2561" width="34.42578125" style="1" customWidth="1"/>
    <col min="2562" max="2562" width="7.42578125" style="1" customWidth="1"/>
    <col min="2563" max="2563" width="13.85546875" style="1" customWidth="1"/>
    <col min="2564" max="2564" width="11.5703125" style="1" customWidth="1"/>
    <col min="2565" max="2565" width="14.140625" style="1" customWidth="1"/>
    <col min="2566" max="2816" width="9.140625" style="1"/>
    <col min="2817" max="2817" width="34.42578125" style="1" customWidth="1"/>
    <col min="2818" max="2818" width="7.42578125" style="1" customWidth="1"/>
    <col min="2819" max="2819" width="13.85546875" style="1" customWidth="1"/>
    <col min="2820" max="2820" width="11.5703125" style="1" customWidth="1"/>
    <col min="2821" max="2821" width="14.140625" style="1" customWidth="1"/>
    <col min="2822" max="3072" width="9.140625" style="1"/>
    <col min="3073" max="3073" width="34.42578125" style="1" customWidth="1"/>
    <col min="3074" max="3074" width="7.42578125" style="1" customWidth="1"/>
    <col min="3075" max="3075" width="13.85546875" style="1" customWidth="1"/>
    <col min="3076" max="3076" width="11.5703125" style="1" customWidth="1"/>
    <col min="3077" max="3077" width="14.140625" style="1" customWidth="1"/>
    <col min="3078" max="3328" width="9.140625" style="1"/>
    <col min="3329" max="3329" width="34.42578125" style="1" customWidth="1"/>
    <col min="3330" max="3330" width="7.42578125" style="1" customWidth="1"/>
    <col min="3331" max="3331" width="13.85546875" style="1" customWidth="1"/>
    <col min="3332" max="3332" width="11.5703125" style="1" customWidth="1"/>
    <col min="3333" max="3333" width="14.140625" style="1" customWidth="1"/>
    <col min="3334" max="3584" width="9.140625" style="1"/>
    <col min="3585" max="3585" width="34.42578125" style="1" customWidth="1"/>
    <col min="3586" max="3586" width="7.42578125" style="1" customWidth="1"/>
    <col min="3587" max="3587" width="13.85546875" style="1" customWidth="1"/>
    <col min="3588" max="3588" width="11.5703125" style="1" customWidth="1"/>
    <col min="3589" max="3589" width="14.140625" style="1" customWidth="1"/>
    <col min="3590" max="3840" width="9.140625" style="1"/>
    <col min="3841" max="3841" width="34.42578125" style="1" customWidth="1"/>
    <col min="3842" max="3842" width="7.42578125" style="1" customWidth="1"/>
    <col min="3843" max="3843" width="13.85546875" style="1" customWidth="1"/>
    <col min="3844" max="3844" width="11.5703125" style="1" customWidth="1"/>
    <col min="3845" max="3845" width="14.140625" style="1" customWidth="1"/>
    <col min="3846" max="4096" width="9.140625" style="1"/>
    <col min="4097" max="4097" width="34.42578125" style="1" customWidth="1"/>
    <col min="4098" max="4098" width="7.42578125" style="1" customWidth="1"/>
    <col min="4099" max="4099" width="13.85546875" style="1" customWidth="1"/>
    <col min="4100" max="4100" width="11.5703125" style="1" customWidth="1"/>
    <col min="4101" max="4101" width="14.140625" style="1" customWidth="1"/>
    <col min="4102" max="4352" width="9.140625" style="1"/>
    <col min="4353" max="4353" width="34.42578125" style="1" customWidth="1"/>
    <col min="4354" max="4354" width="7.42578125" style="1" customWidth="1"/>
    <col min="4355" max="4355" width="13.85546875" style="1" customWidth="1"/>
    <col min="4356" max="4356" width="11.5703125" style="1" customWidth="1"/>
    <col min="4357" max="4357" width="14.140625" style="1" customWidth="1"/>
    <col min="4358" max="4608" width="9.140625" style="1"/>
    <col min="4609" max="4609" width="34.42578125" style="1" customWidth="1"/>
    <col min="4610" max="4610" width="7.42578125" style="1" customWidth="1"/>
    <col min="4611" max="4611" width="13.85546875" style="1" customWidth="1"/>
    <col min="4612" max="4612" width="11.5703125" style="1" customWidth="1"/>
    <col min="4613" max="4613" width="14.140625" style="1" customWidth="1"/>
    <col min="4614" max="4864" width="9.140625" style="1"/>
    <col min="4865" max="4865" width="34.42578125" style="1" customWidth="1"/>
    <col min="4866" max="4866" width="7.42578125" style="1" customWidth="1"/>
    <col min="4867" max="4867" width="13.85546875" style="1" customWidth="1"/>
    <col min="4868" max="4868" width="11.5703125" style="1" customWidth="1"/>
    <col min="4869" max="4869" width="14.140625" style="1" customWidth="1"/>
    <col min="4870" max="5120" width="9.140625" style="1"/>
    <col min="5121" max="5121" width="34.42578125" style="1" customWidth="1"/>
    <col min="5122" max="5122" width="7.42578125" style="1" customWidth="1"/>
    <col min="5123" max="5123" width="13.85546875" style="1" customWidth="1"/>
    <col min="5124" max="5124" width="11.5703125" style="1" customWidth="1"/>
    <col min="5125" max="5125" width="14.140625" style="1" customWidth="1"/>
    <col min="5126" max="5376" width="9.140625" style="1"/>
    <col min="5377" max="5377" width="34.42578125" style="1" customWidth="1"/>
    <col min="5378" max="5378" width="7.42578125" style="1" customWidth="1"/>
    <col min="5379" max="5379" width="13.85546875" style="1" customWidth="1"/>
    <col min="5380" max="5380" width="11.5703125" style="1" customWidth="1"/>
    <col min="5381" max="5381" width="14.140625" style="1" customWidth="1"/>
    <col min="5382" max="5632" width="9.140625" style="1"/>
    <col min="5633" max="5633" width="34.42578125" style="1" customWidth="1"/>
    <col min="5634" max="5634" width="7.42578125" style="1" customWidth="1"/>
    <col min="5635" max="5635" width="13.85546875" style="1" customWidth="1"/>
    <col min="5636" max="5636" width="11.5703125" style="1" customWidth="1"/>
    <col min="5637" max="5637" width="14.140625" style="1" customWidth="1"/>
    <col min="5638" max="5888" width="9.140625" style="1"/>
    <col min="5889" max="5889" width="34.42578125" style="1" customWidth="1"/>
    <col min="5890" max="5890" width="7.42578125" style="1" customWidth="1"/>
    <col min="5891" max="5891" width="13.85546875" style="1" customWidth="1"/>
    <col min="5892" max="5892" width="11.5703125" style="1" customWidth="1"/>
    <col min="5893" max="5893" width="14.140625" style="1" customWidth="1"/>
    <col min="5894" max="6144" width="9.140625" style="1"/>
    <col min="6145" max="6145" width="34.42578125" style="1" customWidth="1"/>
    <col min="6146" max="6146" width="7.42578125" style="1" customWidth="1"/>
    <col min="6147" max="6147" width="13.85546875" style="1" customWidth="1"/>
    <col min="6148" max="6148" width="11.5703125" style="1" customWidth="1"/>
    <col min="6149" max="6149" width="14.140625" style="1" customWidth="1"/>
    <col min="6150" max="6400" width="9.140625" style="1"/>
    <col min="6401" max="6401" width="34.42578125" style="1" customWidth="1"/>
    <col min="6402" max="6402" width="7.42578125" style="1" customWidth="1"/>
    <col min="6403" max="6403" width="13.85546875" style="1" customWidth="1"/>
    <col min="6404" max="6404" width="11.5703125" style="1" customWidth="1"/>
    <col min="6405" max="6405" width="14.140625" style="1" customWidth="1"/>
    <col min="6406" max="6656" width="9.140625" style="1"/>
    <col min="6657" max="6657" width="34.42578125" style="1" customWidth="1"/>
    <col min="6658" max="6658" width="7.42578125" style="1" customWidth="1"/>
    <col min="6659" max="6659" width="13.85546875" style="1" customWidth="1"/>
    <col min="6660" max="6660" width="11.5703125" style="1" customWidth="1"/>
    <col min="6661" max="6661" width="14.140625" style="1" customWidth="1"/>
    <col min="6662" max="6912" width="9.140625" style="1"/>
    <col min="6913" max="6913" width="34.42578125" style="1" customWidth="1"/>
    <col min="6914" max="6914" width="7.42578125" style="1" customWidth="1"/>
    <col min="6915" max="6915" width="13.85546875" style="1" customWidth="1"/>
    <col min="6916" max="6916" width="11.5703125" style="1" customWidth="1"/>
    <col min="6917" max="6917" width="14.140625" style="1" customWidth="1"/>
    <col min="6918" max="7168" width="9.140625" style="1"/>
    <col min="7169" max="7169" width="34.42578125" style="1" customWidth="1"/>
    <col min="7170" max="7170" width="7.42578125" style="1" customWidth="1"/>
    <col min="7171" max="7171" width="13.85546875" style="1" customWidth="1"/>
    <col min="7172" max="7172" width="11.5703125" style="1" customWidth="1"/>
    <col min="7173" max="7173" width="14.140625" style="1" customWidth="1"/>
    <col min="7174" max="7424" width="9.140625" style="1"/>
    <col min="7425" max="7425" width="34.42578125" style="1" customWidth="1"/>
    <col min="7426" max="7426" width="7.42578125" style="1" customWidth="1"/>
    <col min="7427" max="7427" width="13.85546875" style="1" customWidth="1"/>
    <col min="7428" max="7428" width="11.5703125" style="1" customWidth="1"/>
    <col min="7429" max="7429" width="14.140625" style="1" customWidth="1"/>
    <col min="7430" max="7680" width="9.140625" style="1"/>
    <col min="7681" max="7681" width="34.42578125" style="1" customWidth="1"/>
    <col min="7682" max="7682" width="7.42578125" style="1" customWidth="1"/>
    <col min="7683" max="7683" width="13.85546875" style="1" customWidth="1"/>
    <col min="7684" max="7684" width="11.5703125" style="1" customWidth="1"/>
    <col min="7685" max="7685" width="14.140625" style="1" customWidth="1"/>
    <col min="7686" max="7936" width="9.140625" style="1"/>
    <col min="7937" max="7937" width="34.42578125" style="1" customWidth="1"/>
    <col min="7938" max="7938" width="7.42578125" style="1" customWidth="1"/>
    <col min="7939" max="7939" width="13.85546875" style="1" customWidth="1"/>
    <col min="7940" max="7940" width="11.5703125" style="1" customWidth="1"/>
    <col min="7941" max="7941" width="14.140625" style="1" customWidth="1"/>
    <col min="7942" max="8192" width="9.140625" style="1"/>
    <col min="8193" max="8193" width="34.42578125" style="1" customWidth="1"/>
    <col min="8194" max="8194" width="7.42578125" style="1" customWidth="1"/>
    <col min="8195" max="8195" width="13.85546875" style="1" customWidth="1"/>
    <col min="8196" max="8196" width="11.5703125" style="1" customWidth="1"/>
    <col min="8197" max="8197" width="14.140625" style="1" customWidth="1"/>
    <col min="8198" max="8448" width="9.140625" style="1"/>
    <col min="8449" max="8449" width="34.42578125" style="1" customWidth="1"/>
    <col min="8450" max="8450" width="7.42578125" style="1" customWidth="1"/>
    <col min="8451" max="8451" width="13.85546875" style="1" customWidth="1"/>
    <col min="8452" max="8452" width="11.5703125" style="1" customWidth="1"/>
    <col min="8453" max="8453" width="14.140625" style="1" customWidth="1"/>
    <col min="8454" max="8704" width="9.140625" style="1"/>
    <col min="8705" max="8705" width="34.42578125" style="1" customWidth="1"/>
    <col min="8706" max="8706" width="7.42578125" style="1" customWidth="1"/>
    <col min="8707" max="8707" width="13.85546875" style="1" customWidth="1"/>
    <col min="8708" max="8708" width="11.5703125" style="1" customWidth="1"/>
    <col min="8709" max="8709" width="14.140625" style="1" customWidth="1"/>
    <col min="8710" max="8960" width="9.140625" style="1"/>
    <col min="8961" max="8961" width="34.42578125" style="1" customWidth="1"/>
    <col min="8962" max="8962" width="7.42578125" style="1" customWidth="1"/>
    <col min="8963" max="8963" width="13.85546875" style="1" customWidth="1"/>
    <col min="8964" max="8964" width="11.5703125" style="1" customWidth="1"/>
    <col min="8965" max="8965" width="14.140625" style="1" customWidth="1"/>
    <col min="8966" max="9216" width="9.140625" style="1"/>
    <col min="9217" max="9217" width="34.42578125" style="1" customWidth="1"/>
    <col min="9218" max="9218" width="7.42578125" style="1" customWidth="1"/>
    <col min="9219" max="9219" width="13.85546875" style="1" customWidth="1"/>
    <col min="9220" max="9220" width="11.5703125" style="1" customWidth="1"/>
    <col min="9221" max="9221" width="14.140625" style="1" customWidth="1"/>
    <col min="9222" max="9472" width="9.140625" style="1"/>
    <col min="9473" max="9473" width="34.42578125" style="1" customWidth="1"/>
    <col min="9474" max="9474" width="7.42578125" style="1" customWidth="1"/>
    <col min="9475" max="9475" width="13.85546875" style="1" customWidth="1"/>
    <col min="9476" max="9476" width="11.5703125" style="1" customWidth="1"/>
    <col min="9477" max="9477" width="14.140625" style="1" customWidth="1"/>
    <col min="9478" max="9728" width="9.140625" style="1"/>
    <col min="9729" max="9729" width="34.42578125" style="1" customWidth="1"/>
    <col min="9730" max="9730" width="7.42578125" style="1" customWidth="1"/>
    <col min="9731" max="9731" width="13.85546875" style="1" customWidth="1"/>
    <col min="9732" max="9732" width="11.5703125" style="1" customWidth="1"/>
    <col min="9733" max="9733" width="14.140625" style="1" customWidth="1"/>
    <col min="9734" max="9984" width="9.140625" style="1"/>
    <col min="9985" max="9985" width="34.42578125" style="1" customWidth="1"/>
    <col min="9986" max="9986" width="7.42578125" style="1" customWidth="1"/>
    <col min="9987" max="9987" width="13.85546875" style="1" customWidth="1"/>
    <col min="9988" max="9988" width="11.5703125" style="1" customWidth="1"/>
    <col min="9989" max="9989" width="14.140625" style="1" customWidth="1"/>
    <col min="9990" max="10240" width="9.140625" style="1"/>
    <col min="10241" max="10241" width="34.42578125" style="1" customWidth="1"/>
    <col min="10242" max="10242" width="7.42578125" style="1" customWidth="1"/>
    <col min="10243" max="10243" width="13.85546875" style="1" customWidth="1"/>
    <col min="10244" max="10244" width="11.5703125" style="1" customWidth="1"/>
    <col min="10245" max="10245" width="14.140625" style="1" customWidth="1"/>
    <col min="10246" max="10496" width="9.140625" style="1"/>
    <col min="10497" max="10497" width="34.42578125" style="1" customWidth="1"/>
    <col min="10498" max="10498" width="7.42578125" style="1" customWidth="1"/>
    <col min="10499" max="10499" width="13.85546875" style="1" customWidth="1"/>
    <col min="10500" max="10500" width="11.5703125" style="1" customWidth="1"/>
    <col min="10501" max="10501" width="14.140625" style="1" customWidth="1"/>
    <col min="10502" max="10752" width="9.140625" style="1"/>
    <col min="10753" max="10753" width="34.42578125" style="1" customWidth="1"/>
    <col min="10754" max="10754" width="7.42578125" style="1" customWidth="1"/>
    <col min="10755" max="10755" width="13.85546875" style="1" customWidth="1"/>
    <col min="10756" max="10756" width="11.5703125" style="1" customWidth="1"/>
    <col min="10757" max="10757" width="14.140625" style="1" customWidth="1"/>
    <col min="10758" max="11008" width="9.140625" style="1"/>
    <col min="11009" max="11009" width="34.42578125" style="1" customWidth="1"/>
    <col min="11010" max="11010" width="7.42578125" style="1" customWidth="1"/>
    <col min="11011" max="11011" width="13.85546875" style="1" customWidth="1"/>
    <col min="11012" max="11012" width="11.5703125" style="1" customWidth="1"/>
    <col min="11013" max="11013" width="14.140625" style="1" customWidth="1"/>
    <col min="11014" max="11264" width="9.140625" style="1"/>
    <col min="11265" max="11265" width="34.42578125" style="1" customWidth="1"/>
    <col min="11266" max="11266" width="7.42578125" style="1" customWidth="1"/>
    <col min="11267" max="11267" width="13.85546875" style="1" customWidth="1"/>
    <col min="11268" max="11268" width="11.5703125" style="1" customWidth="1"/>
    <col min="11269" max="11269" width="14.140625" style="1" customWidth="1"/>
    <col min="11270" max="11520" width="9.140625" style="1"/>
    <col min="11521" max="11521" width="34.42578125" style="1" customWidth="1"/>
    <col min="11522" max="11522" width="7.42578125" style="1" customWidth="1"/>
    <col min="11523" max="11523" width="13.85546875" style="1" customWidth="1"/>
    <col min="11524" max="11524" width="11.5703125" style="1" customWidth="1"/>
    <col min="11525" max="11525" width="14.140625" style="1" customWidth="1"/>
    <col min="11526" max="11776" width="9.140625" style="1"/>
    <col min="11777" max="11777" width="34.42578125" style="1" customWidth="1"/>
    <col min="11778" max="11778" width="7.42578125" style="1" customWidth="1"/>
    <col min="11779" max="11779" width="13.85546875" style="1" customWidth="1"/>
    <col min="11780" max="11780" width="11.5703125" style="1" customWidth="1"/>
    <col min="11781" max="11781" width="14.140625" style="1" customWidth="1"/>
    <col min="11782" max="12032" width="9.140625" style="1"/>
    <col min="12033" max="12033" width="34.42578125" style="1" customWidth="1"/>
    <col min="12034" max="12034" width="7.42578125" style="1" customWidth="1"/>
    <col min="12035" max="12035" width="13.85546875" style="1" customWidth="1"/>
    <col min="12036" max="12036" width="11.5703125" style="1" customWidth="1"/>
    <col min="12037" max="12037" width="14.140625" style="1" customWidth="1"/>
    <col min="12038" max="12288" width="9.140625" style="1"/>
    <col min="12289" max="12289" width="34.42578125" style="1" customWidth="1"/>
    <col min="12290" max="12290" width="7.42578125" style="1" customWidth="1"/>
    <col min="12291" max="12291" width="13.85546875" style="1" customWidth="1"/>
    <col min="12292" max="12292" width="11.5703125" style="1" customWidth="1"/>
    <col min="12293" max="12293" width="14.140625" style="1" customWidth="1"/>
    <col min="12294" max="12544" width="9.140625" style="1"/>
    <col min="12545" max="12545" width="34.42578125" style="1" customWidth="1"/>
    <col min="12546" max="12546" width="7.42578125" style="1" customWidth="1"/>
    <col min="12547" max="12547" width="13.85546875" style="1" customWidth="1"/>
    <col min="12548" max="12548" width="11.5703125" style="1" customWidth="1"/>
    <col min="12549" max="12549" width="14.140625" style="1" customWidth="1"/>
    <col min="12550" max="12800" width="9.140625" style="1"/>
    <col min="12801" max="12801" width="34.42578125" style="1" customWidth="1"/>
    <col min="12802" max="12802" width="7.42578125" style="1" customWidth="1"/>
    <col min="12803" max="12803" width="13.85546875" style="1" customWidth="1"/>
    <col min="12804" max="12804" width="11.5703125" style="1" customWidth="1"/>
    <col min="12805" max="12805" width="14.140625" style="1" customWidth="1"/>
    <col min="12806" max="13056" width="9.140625" style="1"/>
    <col min="13057" max="13057" width="34.42578125" style="1" customWidth="1"/>
    <col min="13058" max="13058" width="7.42578125" style="1" customWidth="1"/>
    <col min="13059" max="13059" width="13.85546875" style="1" customWidth="1"/>
    <col min="13060" max="13060" width="11.5703125" style="1" customWidth="1"/>
    <col min="13061" max="13061" width="14.140625" style="1" customWidth="1"/>
    <col min="13062" max="13312" width="9.140625" style="1"/>
    <col min="13313" max="13313" width="34.42578125" style="1" customWidth="1"/>
    <col min="13314" max="13314" width="7.42578125" style="1" customWidth="1"/>
    <col min="13315" max="13315" width="13.85546875" style="1" customWidth="1"/>
    <col min="13316" max="13316" width="11.5703125" style="1" customWidth="1"/>
    <col min="13317" max="13317" width="14.140625" style="1" customWidth="1"/>
    <col min="13318" max="13568" width="9.140625" style="1"/>
    <col min="13569" max="13569" width="34.42578125" style="1" customWidth="1"/>
    <col min="13570" max="13570" width="7.42578125" style="1" customWidth="1"/>
    <col min="13571" max="13571" width="13.85546875" style="1" customWidth="1"/>
    <col min="13572" max="13572" width="11.5703125" style="1" customWidth="1"/>
    <col min="13573" max="13573" width="14.140625" style="1" customWidth="1"/>
    <col min="13574" max="13824" width="9.140625" style="1"/>
    <col min="13825" max="13825" width="34.42578125" style="1" customWidth="1"/>
    <col min="13826" max="13826" width="7.42578125" style="1" customWidth="1"/>
    <col min="13827" max="13827" width="13.85546875" style="1" customWidth="1"/>
    <col min="13828" max="13828" width="11.5703125" style="1" customWidth="1"/>
    <col min="13829" max="13829" width="14.140625" style="1" customWidth="1"/>
    <col min="13830" max="14080" width="9.140625" style="1"/>
    <col min="14081" max="14081" width="34.42578125" style="1" customWidth="1"/>
    <col min="14082" max="14082" width="7.42578125" style="1" customWidth="1"/>
    <col min="14083" max="14083" width="13.85546875" style="1" customWidth="1"/>
    <col min="14084" max="14084" width="11.5703125" style="1" customWidth="1"/>
    <col min="14085" max="14085" width="14.140625" style="1" customWidth="1"/>
    <col min="14086" max="14336" width="9.140625" style="1"/>
    <col min="14337" max="14337" width="34.42578125" style="1" customWidth="1"/>
    <col min="14338" max="14338" width="7.42578125" style="1" customWidth="1"/>
    <col min="14339" max="14339" width="13.85546875" style="1" customWidth="1"/>
    <col min="14340" max="14340" width="11.5703125" style="1" customWidth="1"/>
    <col min="14341" max="14341" width="14.140625" style="1" customWidth="1"/>
    <col min="14342" max="14592" width="9.140625" style="1"/>
    <col min="14593" max="14593" width="34.42578125" style="1" customWidth="1"/>
    <col min="14594" max="14594" width="7.42578125" style="1" customWidth="1"/>
    <col min="14595" max="14595" width="13.85546875" style="1" customWidth="1"/>
    <col min="14596" max="14596" width="11.5703125" style="1" customWidth="1"/>
    <col min="14597" max="14597" width="14.140625" style="1" customWidth="1"/>
    <col min="14598" max="14848" width="9.140625" style="1"/>
    <col min="14849" max="14849" width="34.42578125" style="1" customWidth="1"/>
    <col min="14850" max="14850" width="7.42578125" style="1" customWidth="1"/>
    <col min="14851" max="14851" width="13.85546875" style="1" customWidth="1"/>
    <col min="14852" max="14852" width="11.5703125" style="1" customWidth="1"/>
    <col min="14853" max="14853" width="14.140625" style="1" customWidth="1"/>
    <col min="14854" max="15104" width="9.140625" style="1"/>
    <col min="15105" max="15105" width="34.42578125" style="1" customWidth="1"/>
    <col min="15106" max="15106" width="7.42578125" style="1" customWidth="1"/>
    <col min="15107" max="15107" width="13.85546875" style="1" customWidth="1"/>
    <col min="15108" max="15108" width="11.5703125" style="1" customWidth="1"/>
    <col min="15109" max="15109" width="14.140625" style="1" customWidth="1"/>
    <col min="15110" max="15360" width="9.140625" style="1"/>
    <col min="15361" max="15361" width="34.42578125" style="1" customWidth="1"/>
    <col min="15362" max="15362" width="7.42578125" style="1" customWidth="1"/>
    <col min="15363" max="15363" width="13.85546875" style="1" customWidth="1"/>
    <col min="15364" max="15364" width="11.5703125" style="1" customWidth="1"/>
    <col min="15365" max="15365" width="14.140625" style="1" customWidth="1"/>
    <col min="15366" max="15616" width="9.140625" style="1"/>
    <col min="15617" max="15617" width="34.42578125" style="1" customWidth="1"/>
    <col min="15618" max="15618" width="7.42578125" style="1" customWidth="1"/>
    <col min="15619" max="15619" width="13.85546875" style="1" customWidth="1"/>
    <col min="15620" max="15620" width="11.5703125" style="1" customWidth="1"/>
    <col min="15621" max="15621" width="14.140625" style="1" customWidth="1"/>
    <col min="15622" max="15872" width="9.140625" style="1"/>
    <col min="15873" max="15873" width="34.42578125" style="1" customWidth="1"/>
    <col min="15874" max="15874" width="7.42578125" style="1" customWidth="1"/>
    <col min="15875" max="15875" width="13.85546875" style="1" customWidth="1"/>
    <col min="15876" max="15876" width="11.5703125" style="1" customWidth="1"/>
    <col min="15877" max="15877" width="14.140625" style="1" customWidth="1"/>
    <col min="15878" max="16128" width="9.140625" style="1"/>
    <col min="16129" max="16129" width="34.42578125" style="1" customWidth="1"/>
    <col min="16130" max="16130" width="7.42578125" style="1" customWidth="1"/>
    <col min="16131" max="16131" width="13.85546875" style="1" customWidth="1"/>
    <col min="16132" max="16132" width="11.5703125" style="1" customWidth="1"/>
    <col min="16133" max="16133" width="14.140625" style="1" customWidth="1"/>
    <col min="16134" max="16384" width="9.140625" style="1"/>
  </cols>
  <sheetData>
    <row r="1" spans="1:7" ht="23.25" customHeight="1" x14ac:dyDescent="0.25">
      <c r="A1" s="94" t="s">
        <v>0</v>
      </c>
      <c r="B1" s="94"/>
      <c r="C1" s="94"/>
      <c r="D1" s="94"/>
      <c r="E1" s="94"/>
      <c r="F1" s="94"/>
      <c r="G1" s="94"/>
    </row>
    <row r="2" spans="1:7" ht="63.75" x14ac:dyDescent="0.25">
      <c r="A2" s="55" t="s">
        <v>1</v>
      </c>
      <c r="B2" s="56" t="s">
        <v>2</v>
      </c>
      <c r="C2" s="57" t="s">
        <v>3</v>
      </c>
      <c r="D2" s="57" t="s">
        <v>4</v>
      </c>
      <c r="E2" s="57" t="s">
        <v>5</v>
      </c>
      <c r="F2" s="57" t="s">
        <v>6</v>
      </c>
      <c r="G2" s="57" t="s">
        <v>7</v>
      </c>
    </row>
    <row r="3" spans="1:7" x14ac:dyDescent="0.25">
      <c r="A3" s="58" t="s">
        <v>8</v>
      </c>
      <c r="B3" s="59"/>
      <c r="C3" s="60"/>
      <c r="D3" s="60">
        <v>33898.300000000003</v>
      </c>
      <c r="E3" s="60"/>
      <c r="F3" s="60"/>
      <c r="G3" s="60"/>
    </row>
    <row r="4" spans="1:7" x14ac:dyDescent="0.25">
      <c r="A4" s="55" t="s">
        <v>9</v>
      </c>
      <c r="B4" s="55"/>
      <c r="C4" s="61">
        <f>C5+C9</f>
        <v>75509.600000000006</v>
      </c>
      <c r="D4" s="61">
        <f>D5+D9</f>
        <v>75836.7</v>
      </c>
      <c r="E4" s="61">
        <v>100</v>
      </c>
      <c r="F4" s="62">
        <f t="shared" ref="F4:F38" si="0">D4/C4*100</f>
        <v>100.4331899520061</v>
      </c>
      <c r="G4" s="63">
        <f>C4-D4</f>
        <v>-327.09999999999127</v>
      </c>
    </row>
    <row r="5" spans="1:7" x14ac:dyDescent="0.25">
      <c r="A5" s="2" t="s">
        <v>10</v>
      </c>
      <c r="B5" s="3">
        <v>10000</v>
      </c>
      <c r="C5" s="64">
        <f>C6+C7+C8</f>
        <v>62840.9</v>
      </c>
      <c r="D5" s="64">
        <f>D6+D7+D8</f>
        <v>63351.299999999996</v>
      </c>
      <c r="E5" s="64">
        <f>D5/D4*100</f>
        <v>83.536467172226637</v>
      </c>
      <c r="F5" s="62">
        <f t="shared" si="0"/>
        <v>100.81220988241732</v>
      </c>
      <c r="G5" s="63">
        <f>C5-D5</f>
        <v>-510.39999999999418</v>
      </c>
    </row>
    <row r="6" spans="1:7" x14ac:dyDescent="0.25">
      <c r="A6" s="2" t="s">
        <v>11</v>
      </c>
      <c r="B6" s="3">
        <v>10500</v>
      </c>
      <c r="C6" s="64">
        <v>59242</v>
      </c>
      <c r="D6" s="64">
        <v>59832.2</v>
      </c>
      <c r="E6" s="64">
        <f>D6/D4*100</f>
        <v>78.896101755482505</v>
      </c>
      <c r="F6" s="62">
        <f t="shared" si="0"/>
        <v>100.9962526585868</v>
      </c>
      <c r="G6" s="63">
        <f t="shared" ref="G6:G38" si="1">C6-D6</f>
        <v>-590.19999999999709</v>
      </c>
    </row>
    <row r="7" spans="1:7" ht="38.25" x14ac:dyDescent="0.25">
      <c r="A7" s="2" t="s">
        <v>12</v>
      </c>
      <c r="B7" s="3">
        <v>11300</v>
      </c>
      <c r="C7" s="64">
        <v>10</v>
      </c>
      <c r="D7" s="64">
        <v>6</v>
      </c>
      <c r="E7" s="64">
        <f>D7/D4*100</f>
        <v>7.9117366657568168E-3</v>
      </c>
      <c r="F7" s="62">
        <f t="shared" si="0"/>
        <v>60</v>
      </c>
      <c r="G7" s="63">
        <f t="shared" si="1"/>
        <v>4</v>
      </c>
    </row>
    <row r="8" spans="1:7" ht="25.5" x14ac:dyDescent="0.25">
      <c r="A8" s="2" t="s">
        <v>13</v>
      </c>
      <c r="B8" s="3">
        <v>11600</v>
      </c>
      <c r="C8" s="64">
        <v>3588.9</v>
      </c>
      <c r="D8" s="64">
        <v>3513.1</v>
      </c>
      <c r="E8" s="64">
        <f>D8/D4*100</f>
        <v>4.6324536800783793</v>
      </c>
      <c r="F8" s="62">
        <f t="shared" si="0"/>
        <v>97.887932235503911</v>
      </c>
      <c r="G8" s="63">
        <f t="shared" si="1"/>
        <v>75.800000000000182</v>
      </c>
    </row>
    <row r="9" spans="1:7" x14ac:dyDescent="0.25">
      <c r="A9" s="2" t="s">
        <v>14</v>
      </c>
      <c r="B9" s="3">
        <v>20000</v>
      </c>
      <c r="C9" s="62">
        <f>C10</f>
        <v>12668.7</v>
      </c>
      <c r="D9" s="62">
        <f>D10</f>
        <v>12485.4</v>
      </c>
      <c r="E9" s="64">
        <f>D9/D4*100</f>
        <v>16.46353282777336</v>
      </c>
      <c r="F9" s="62">
        <f t="shared" si="0"/>
        <v>98.553126998034514</v>
      </c>
      <c r="G9" s="63">
        <f t="shared" si="1"/>
        <v>183.30000000000109</v>
      </c>
    </row>
    <row r="10" spans="1:7" ht="38.25" x14ac:dyDescent="0.25">
      <c r="A10" s="2" t="s">
        <v>15</v>
      </c>
      <c r="B10" s="3">
        <v>20200</v>
      </c>
      <c r="C10" s="62">
        <v>12668.7</v>
      </c>
      <c r="D10" s="62">
        <v>12485.4</v>
      </c>
      <c r="E10" s="64">
        <f>D10/D4*100</f>
        <v>16.46353282777336</v>
      </c>
      <c r="F10" s="62">
        <f t="shared" si="0"/>
        <v>98.553126998034514</v>
      </c>
      <c r="G10" s="63">
        <f t="shared" si="1"/>
        <v>183.30000000000109</v>
      </c>
    </row>
    <row r="11" spans="1:7" x14ac:dyDescent="0.25">
      <c r="A11" s="36" t="s">
        <v>16</v>
      </c>
      <c r="B11" s="4"/>
      <c r="C11" s="5"/>
      <c r="D11" s="5"/>
      <c r="E11" s="64"/>
      <c r="F11" s="62"/>
      <c r="G11" s="63"/>
    </row>
    <row r="12" spans="1:7" x14ac:dyDescent="0.25">
      <c r="A12" s="58" t="s">
        <v>17</v>
      </c>
      <c r="B12" s="6" t="s">
        <v>18</v>
      </c>
      <c r="C12" s="65">
        <f>C13+C14+C15+C16+C17</f>
        <v>17471.2</v>
      </c>
      <c r="D12" s="65">
        <f>D13+D14+D15+D16+D17</f>
        <v>17194.400000000001</v>
      </c>
      <c r="E12" s="64">
        <f>D12/D38*100</f>
        <v>22.883303721744223</v>
      </c>
      <c r="F12" s="62">
        <f t="shared" si="0"/>
        <v>98.415678373551913</v>
      </c>
      <c r="G12" s="63">
        <f t="shared" si="1"/>
        <v>276.79999999999927</v>
      </c>
    </row>
    <row r="13" spans="1:7" ht="38.25" x14ac:dyDescent="0.25">
      <c r="A13" s="58" t="s">
        <v>19</v>
      </c>
      <c r="B13" s="6" t="s">
        <v>20</v>
      </c>
      <c r="C13" s="66">
        <v>1363.6</v>
      </c>
      <c r="D13" s="66">
        <v>1358.7</v>
      </c>
      <c r="E13" s="64">
        <f>D13/D38*100</f>
        <v>1.8082366797756173</v>
      </c>
      <c r="F13" s="62">
        <f t="shared" si="0"/>
        <v>99.640657084188916</v>
      </c>
      <c r="G13" s="63">
        <f t="shared" si="1"/>
        <v>4.8999999999998636</v>
      </c>
    </row>
    <row r="14" spans="1:7" ht="51" x14ac:dyDescent="0.25">
      <c r="A14" s="58" t="s">
        <v>21</v>
      </c>
      <c r="B14" s="6" t="s">
        <v>22</v>
      </c>
      <c r="C14" s="67">
        <v>1588.7</v>
      </c>
      <c r="D14" s="67">
        <v>1551.7</v>
      </c>
      <c r="E14" s="64">
        <f>D14/D38*100</f>
        <v>2.0650922617265222</v>
      </c>
      <c r="F14" s="62">
        <f t="shared" si="0"/>
        <v>97.671051803361237</v>
      </c>
      <c r="G14" s="63">
        <f t="shared" si="1"/>
        <v>37</v>
      </c>
    </row>
    <row r="15" spans="1:7" ht="63.75" x14ac:dyDescent="0.25">
      <c r="A15" s="58" t="s">
        <v>23</v>
      </c>
      <c r="B15" s="6" t="s">
        <v>24</v>
      </c>
      <c r="C15" s="67">
        <v>14278.4</v>
      </c>
      <c r="D15" s="67">
        <v>14144</v>
      </c>
      <c r="E15" s="64">
        <f>D15/D38*100</f>
        <v>18.823654668982361</v>
      </c>
      <c r="F15" s="62">
        <f t="shared" si="0"/>
        <v>99.058718063648584</v>
      </c>
      <c r="G15" s="63">
        <f t="shared" si="1"/>
        <v>134.39999999999964</v>
      </c>
    </row>
    <row r="16" spans="1:7" x14ac:dyDescent="0.25">
      <c r="A16" s="58" t="s">
        <v>25</v>
      </c>
      <c r="B16" s="7" t="s">
        <v>26</v>
      </c>
      <c r="C16" s="67">
        <v>100</v>
      </c>
      <c r="D16" s="67">
        <v>0</v>
      </c>
      <c r="E16" s="64">
        <f>D16/D38*100</f>
        <v>0</v>
      </c>
      <c r="F16" s="62">
        <f t="shared" si="0"/>
        <v>0</v>
      </c>
      <c r="G16" s="63">
        <f t="shared" si="1"/>
        <v>100</v>
      </c>
    </row>
    <row r="17" spans="1:7" x14ac:dyDescent="0.25">
      <c r="A17" s="58" t="s">
        <v>27</v>
      </c>
      <c r="B17" s="7" t="s">
        <v>28</v>
      </c>
      <c r="C17" s="67">
        <v>140.5</v>
      </c>
      <c r="D17" s="67">
        <v>140</v>
      </c>
      <c r="E17" s="64">
        <f>D17/D38*100</f>
        <v>0.18632011125972359</v>
      </c>
      <c r="F17" s="62">
        <f t="shared" si="0"/>
        <v>99.644128113879006</v>
      </c>
      <c r="G17" s="63">
        <f t="shared" si="1"/>
        <v>0.5</v>
      </c>
    </row>
    <row r="18" spans="1:7" ht="25.5" x14ac:dyDescent="0.25">
      <c r="A18" s="58" t="s">
        <v>29</v>
      </c>
      <c r="B18" s="7" t="s">
        <v>30</v>
      </c>
      <c r="C18" s="68">
        <f>C19</f>
        <v>106.9</v>
      </c>
      <c r="D18" s="68">
        <f>D19</f>
        <v>99</v>
      </c>
      <c r="E18" s="64">
        <f>D18/D38*100</f>
        <v>0.13175493581937597</v>
      </c>
      <c r="F18" s="62">
        <f t="shared" si="0"/>
        <v>92.609915809167447</v>
      </c>
      <c r="G18" s="63">
        <f t="shared" si="1"/>
        <v>7.9000000000000057</v>
      </c>
    </row>
    <row r="19" spans="1:7" ht="38.25" x14ac:dyDescent="0.25">
      <c r="A19" s="58" t="s">
        <v>31</v>
      </c>
      <c r="B19" s="7" t="s">
        <v>32</v>
      </c>
      <c r="C19" s="68">
        <v>106.9</v>
      </c>
      <c r="D19" s="68">
        <v>99</v>
      </c>
      <c r="E19" s="64">
        <f>D19/D38*100</f>
        <v>0.13175493581937597</v>
      </c>
      <c r="F19" s="62">
        <f t="shared" si="0"/>
        <v>92.609915809167447</v>
      </c>
      <c r="G19" s="63">
        <f t="shared" si="1"/>
        <v>7.9000000000000057</v>
      </c>
    </row>
    <row r="20" spans="1:7" x14ac:dyDescent="0.25">
      <c r="A20" s="58" t="s">
        <v>33</v>
      </c>
      <c r="B20" s="6" t="s">
        <v>34</v>
      </c>
      <c r="C20" s="67">
        <f>C21+C22</f>
        <v>630.6</v>
      </c>
      <c r="D20" s="67">
        <f>D21+D22</f>
        <v>522.70000000000005</v>
      </c>
      <c r="E20" s="64">
        <f>D20/D38*100</f>
        <v>0.69563944396755373</v>
      </c>
      <c r="F20" s="62">
        <f t="shared" si="0"/>
        <v>82.889311766571524</v>
      </c>
      <c r="G20" s="63">
        <f t="shared" si="1"/>
        <v>107.89999999999998</v>
      </c>
    </row>
    <row r="21" spans="1:7" x14ac:dyDescent="0.25">
      <c r="A21" s="58" t="s">
        <v>35</v>
      </c>
      <c r="B21" s="6" t="s">
        <v>36</v>
      </c>
      <c r="C21" s="67">
        <v>534.6</v>
      </c>
      <c r="D21" s="67">
        <v>426.7</v>
      </c>
      <c r="E21" s="64">
        <f>D21/D38*100</f>
        <v>0.56787708196088604</v>
      </c>
      <c r="F21" s="62">
        <f t="shared" si="0"/>
        <v>79.816685372240926</v>
      </c>
      <c r="G21" s="63">
        <f t="shared" si="1"/>
        <v>107.90000000000003</v>
      </c>
    </row>
    <row r="22" spans="1:7" ht="25.5" x14ac:dyDescent="0.25">
      <c r="A22" s="58" t="s">
        <v>37</v>
      </c>
      <c r="B22" s="8" t="s">
        <v>38</v>
      </c>
      <c r="C22" s="67">
        <v>96</v>
      </c>
      <c r="D22" s="67">
        <v>96</v>
      </c>
      <c r="E22" s="64">
        <f>D22/D38*100</f>
        <v>0.1277623620066676</v>
      </c>
      <c r="F22" s="62">
        <f t="shared" si="0"/>
        <v>100</v>
      </c>
      <c r="G22" s="63">
        <f t="shared" si="1"/>
        <v>0</v>
      </c>
    </row>
    <row r="23" spans="1:7" x14ac:dyDescent="0.25">
      <c r="A23" s="58" t="s">
        <v>39</v>
      </c>
      <c r="B23" s="6" t="s">
        <v>40</v>
      </c>
      <c r="C23" s="67">
        <f>C24+C25</f>
        <v>33610.699999999997</v>
      </c>
      <c r="D23" s="67">
        <f>D24+D25</f>
        <v>32857.9</v>
      </c>
      <c r="E23" s="64">
        <f>D23/D38*100</f>
        <v>43.729197026863368</v>
      </c>
      <c r="F23" s="62">
        <f t="shared" si="0"/>
        <v>97.760237067362482</v>
      </c>
      <c r="G23" s="63">
        <f t="shared" si="1"/>
        <v>752.79999999999563</v>
      </c>
    </row>
    <row r="24" spans="1:7" x14ac:dyDescent="0.25">
      <c r="A24" s="58" t="s">
        <v>41</v>
      </c>
      <c r="B24" s="7" t="s">
        <v>42</v>
      </c>
      <c r="C24" s="67">
        <v>27038.2</v>
      </c>
      <c r="D24" s="67">
        <v>26325.4</v>
      </c>
      <c r="E24" s="64">
        <f>D24/D38*100</f>
        <v>35.03536754969091</v>
      </c>
      <c r="F24" s="62">
        <f t="shared" si="0"/>
        <v>97.363729834086584</v>
      </c>
      <c r="G24" s="63">
        <f t="shared" si="1"/>
        <v>712.79999999999927</v>
      </c>
    </row>
    <row r="25" spans="1:7" ht="25.5" x14ac:dyDescent="0.25">
      <c r="A25" s="58" t="s">
        <v>43</v>
      </c>
      <c r="B25" s="9" t="s">
        <v>44</v>
      </c>
      <c r="C25" s="67">
        <v>6572.5</v>
      </c>
      <c r="D25" s="67">
        <v>6532.5</v>
      </c>
      <c r="E25" s="64">
        <f>D25/D38*100</f>
        <v>8.6938294771724589</v>
      </c>
      <c r="F25" s="62">
        <f t="shared" si="0"/>
        <v>99.391403575503986</v>
      </c>
      <c r="G25" s="63">
        <f t="shared" si="1"/>
        <v>40</v>
      </c>
    </row>
    <row r="26" spans="1:7" x14ac:dyDescent="0.25">
      <c r="A26" s="58" t="s">
        <v>45</v>
      </c>
      <c r="B26" s="6" t="s">
        <v>46</v>
      </c>
      <c r="C26" s="67">
        <f>C28+C27</f>
        <v>1016.3</v>
      </c>
      <c r="D26" s="67">
        <f>D28+D27</f>
        <v>975.69999999999993</v>
      </c>
      <c r="E26" s="64">
        <f>D26/D38*100</f>
        <v>1.2985180896865163</v>
      </c>
      <c r="F26" s="62">
        <f t="shared" si="0"/>
        <v>96.0051165994293</v>
      </c>
      <c r="G26" s="63">
        <f t="shared" si="1"/>
        <v>40.600000000000023</v>
      </c>
    </row>
    <row r="27" spans="1:7" ht="25.5" x14ac:dyDescent="0.25">
      <c r="A27" s="58" t="s">
        <v>47</v>
      </c>
      <c r="B27" s="6" t="s">
        <v>48</v>
      </c>
      <c r="C27" s="67">
        <v>200</v>
      </c>
      <c r="D27" s="67">
        <v>176.9</v>
      </c>
      <c r="E27" s="64">
        <f>D27/D38*100</f>
        <v>0.23542876915603644</v>
      </c>
      <c r="F27" s="62">
        <f t="shared" si="0"/>
        <v>88.45</v>
      </c>
      <c r="G27" s="63">
        <f t="shared" si="1"/>
        <v>23.099999999999994</v>
      </c>
    </row>
    <row r="28" spans="1:7" x14ac:dyDescent="0.25">
      <c r="A28" s="58" t="s">
        <v>49</v>
      </c>
      <c r="B28" s="6" t="s">
        <v>50</v>
      </c>
      <c r="C28" s="67">
        <v>816.3</v>
      </c>
      <c r="D28" s="67">
        <v>798.8</v>
      </c>
      <c r="E28" s="64">
        <f>D28/D38*100</f>
        <v>1.0630893205304799</v>
      </c>
      <c r="F28" s="62">
        <f t="shared" si="0"/>
        <v>97.856180325860592</v>
      </c>
      <c r="G28" s="63">
        <f t="shared" si="1"/>
        <v>17.5</v>
      </c>
    </row>
    <row r="29" spans="1:7" x14ac:dyDescent="0.25">
      <c r="A29" s="58" t="s">
        <v>51</v>
      </c>
      <c r="B29" s="6" t="s">
        <v>52</v>
      </c>
      <c r="C29" s="68">
        <f>C30</f>
        <v>10135.6</v>
      </c>
      <c r="D29" s="68">
        <f>D30</f>
        <v>10128.5</v>
      </c>
      <c r="E29" s="64">
        <f>D29/D38*100</f>
        <v>13.479594620672216</v>
      </c>
      <c r="F29" s="62">
        <f t="shared" si="0"/>
        <v>99.92994987963219</v>
      </c>
      <c r="G29" s="63">
        <f t="shared" si="1"/>
        <v>7.1000000000003638</v>
      </c>
    </row>
    <row r="30" spans="1:7" x14ac:dyDescent="0.25">
      <c r="A30" s="58" t="s">
        <v>53</v>
      </c>
      <c r="B30" s="6" t="s">
        <v>54</v>
      </c>
      <c r="C30" s="68">
        <v>10135.6</v>
      </c>
      <c r="D30" s="68">
        <v>10128.5</v>
      </c>
      <c r="E30" s="64">
        <f>D30/D38*100</f>
        <v>13.479594620672216</v>
      </c>
      <c r="F30" s="62">
        <f t="shared" si="0"/>
        <v>99.92994987963219</v>
      </c>
      <c r="G30" s="63">
        <f t="shared" si="1"/>
        <v>7.1000000000003638</v>
      </c>
    </row>
    <row r="31" spans="1:7" x14ac:dyDescent="0.25">
      <c r="A31" s="58" t="s">
        <v>55</v>
      </c>
      <c r="B31" s="9" t="s">
        <v>56</v>
      </c>
      <c r="C31" s="68">
        <f>C32+C33</f>
        <v>11561.099999999999</v>
      </c>
      <c r="D31" s="68">
        <f>D32+D33</f>
        <v>11384.099999999999</v>
      </c>
      <c r="E31" s="64">
        <f>D31/D38*100</f>
        <v>15.150619847084421</v>
      </c>
      <c r="F31" s="62">
        <f t="shared" si="0"/>
        <v>98.469003814515915</v>
      </c>
      <c r="G31" s="63">
        <f t="shared" si="1"/>
        <v>177</v>
      </c>
    </row>
    <row r="32" spans="1:7" x14ac:dyDescent="0.25">
      <c r="A32" s="58" t="s">
        <v>57</v>
      </c>
      <c r="B32" s="9" t="s">
        <v>58</v>
      </c>
      <c r="C32" s="68">
        <v>645.29999999999995</v>
      </c>
      <c r="D32" s="68">
        <v>645.29999999999995</v>
      </c>
      <c r="E32" s="64">
        <f>D32/D38*100</f>
        <v>0.8588026271135687</v>
      </c>
      <c r="F32" s="62">
        <f t="shared" si="0"/>
        <v>100</v>
      </c>
      <c r="G32" s="63">
        <f t="shared" si="1"/>
        <v>0</v>
      </c>
    </row>
    <row r="33" spans="1:7" x14ac:dyDescent="0.25">
      <c r="A33" s="58" t="s">
        <v>59</v>
      </c>
      <c r="B33" s="6" t="s">
        <v>60</v>
      </c>
      <c r="C33" s="69">
        <v>10915.8</v>
      </c>
      <c r="D33" s="69">
        <v>10738.8</v>
      </c>
      <c r="E33" s="64">
        <f>D33/D38*100</f>
        <v>14.291817219970854</v>
      </c>
      <c r="F33" s="62">
        <f t="shared" si="0"/>
        <v>98.378497224207123</v>
      </c>
      <c r="G33" s="63">
        <f t="shared" si="1"/>
        <v>177</v>
      </c>
    </row>
    <row r="34" spans="1:7" x14ac:dyDescent="0.25">
      <c r="A34" s="70" t="s">
        <v>61</v>
      </c>
      <c r="B34" s="7" t="s">
        <v>62</v>
      </c>
      <c r="C34" s="68">
        <f>C35</f>
        <v>809</v>
      </c>
      <c r="D34" s="68">
        <f>D35</f>
        <v>809</v>
      </c>
      <c r="E34" s="64">
        <f>D34/D38*100</f>
        <v>1.0766640714936884</v>
      </c>
      <c r="F34" s="62">
        <f t="shared" si="0"/>
        <v>100</v>
      </c>
      <c r="G34" s="63">
        <f t="shared" si="1"/>
        <v>0</v>
      </c>
    </row>
    <row r="35" spans="1:7" x14ac:dyDescent="0.25">
      <c r="A35" s="70" t="s">
        <v>63</v>
      </c>
      <c r="B35" s="7" t="s">
        <v>64</v>
      </c>
      <c r="C35" s="68">
        <v>809</v>
      </c>
      <c r="D35" s="68">
        <v>809</v>
      </c>
      <c r="E35" s="64">
        <f>D35/D38*100</f>
        <v>1.0766640714936884</v>
      </c>
      <c r="F35" s="62">
        <f t="shared" si="0"/>
        <v>100</v>
      </c>
      <c r="G35" s="63">
        <f t="shared" si="1"/>
        <v>0</v>
      </c>
    </row>
    <row r="36" spans="1:7" x14ac:dyDescent="0.25">
      <c r="A36" s="58" t="s">
        <v>65</v>
      </c>
      <c r="B36" s="7" t="s">
        <v>66</v>
      </c>
      <c r="C36" s="68">
        <f>C37</f>
        <v>1168.2</v>
      </c>
      <c r="D36" s="68">
        <f>D37</f>
        <v>1168.2</v>
      </c>
      <c r="E36" s="64">
        <f>D36/D38*100</f>
        <v>1.5547082426686363</v>
      </c>
      <c r="F36" s="62">
        <f t="shared" si="0"/>
        <v>100</v>
      </c>
      <c r="G36" s="63">
        <f t="shared" si="1"/>
        <v>0</v>
      </c>
    </row>
    <row r="37" spans="1:7" x14ac:dyDescent="0.25">
      <c r="A37" s="58" t="s">
        <v>67</v>
      </c>
      <c r="B37" s="7" t="s">
        <v>68</v>
      </c>
      <c r="C37" s="68">
        <v>1168.2</v>
      </c>
      <c r="D37" s="68">
        <v>1168.2</v>
      </c>
      <c r="E37" s="64">
        <f>D37/D38*100</f>
        <v>1.5547082426686363</v>
      </c>
      <c r="F37" s="62">
        <f t="shared" si="0"/>
        <v>100</v>
      </c>
      <c r="G37" s="63">
        <f t="shared" si="1"/>
        <v>0</v>
      </c>
    </row>
    <row r="38" spans="1:7" ht="15.75" thickBot="1" x14ac:dyDescent="0.3">
      <c r="A38" s="71" t="s">
        <v>69</v>
      </c>
      <c r="B38" s="72"/>
      <c r="C38" s="73">
        <f>C12+C18+C20+C23+C29+C31+C34+C36+C26</f>
        <v>76509.599999999991</v>
      </c>
      <c r="D38" s="73">
        <f>D12+D18+D20+D23+D29+D31+D34+D36+D26</f>
        <v>75139.5</v>
      </c>
      <c r="E38" s="74">
        <f>E12+E18+E20+E23+E26+E29+E31+E34+E36</f>
        <v>100.00000000000001</v>
      </c>
      <c r="F38" s="75">
        <f t="shared" si="0"/>
        <v>98.209244330123298</v>
      </c>
      <c r="G38" s="76">
        <f t="shared" si="1"/>
        <v>1370.0999999999913</v>
      </c>
    </row>
    <row r="39" spans="1:7" s="49" customFormat="1" ht="12.75" x14ac:dyDescent="0.2">
      <c r="A39" s="46" t="s">
        <v>70</v>
      </c>
      <c r="B39" s="10"/>
      <c r="C39" s="47">
        <f>C4-C38</f>
        <v>-999.99999999998545</v>
      </c>
      <c r="D39" s="47">
        <f>D4-D38</f>
        <v>697.19999999999709</v>
      </c>
      <c r="E39" s="11"/>
      <c r="F39" s="11"/>
      <c r="G39" s="48"/>
    </row>
    <row r="40" spans="1:7" s="49" customFormat="1" ht="30" customHeight="1" thickBot="1" x14ac:dyDescent="0.25">
      <c r="A40" s="50" t="s">
        <v>71</v>
      </c>
      <c r="B40" s="12"/>
      <c r="C40" s="51"/>
      <c r="D40" s="52">
        <v>16380.6</v>
      </c>
      <c r="E40" s="13"/>
      <c r="F40" s="53"/>
      <c r="G40" s="54"/>
    </row>
    <row r="42" spans="1:7" ht="60" customHeight="1" x14ac:dyDescent="0.25">
      <c r="A42" s="95" t="s">
        <v>72</v>
      </c>
      <c r="B42" s="95"/>
      <c r="C42" s="95"/>
      <c r="D42" s="95"/>
      <c r="E42" s="95"/>
      <c r="F42" s="95"/>
    </row>
    <row r="43" spans="1:7" ht="71.25" customHeight="1" x14ac:dyDescent="0.25">
      <c r="A43" s="14" t="s">
        <v>73</v>
      </c>
      <c r="B43" s="96" t="s">
        <v>74</v>
      </c>
      <c r="C43" s="97"/>
      <c r="D43" s="14" t="s">
        <v>75</v>
      </c>
      <c r="E43" s="14" t="s">
        <v>76</v>
      </c>
      <c r="F43" s="14" t="s">
        <v>77</v>
      </c>
    </row>
    <row r="44" spans="1:7" x14ac:dyDescent="0.25">
      <c r="A44" s="98" t="s">
        <v>78</v>
      </c>
      <c r="B44" s="98"/>
      <c r="C44" s="98"/>
      <c r="D44" s="84"/>
      <c r="E44" s="84"/>
      <c r="F44" s="84"/>
    </row>
    <row r="45" spans="1:7" x14ac:dyDescent="0.25">
      <c r="A45" s="98" t="s">
        <v>79</v>
      </c>
      <c r="B45" s="98"/>
      <c r="C45" s="98"/>
      <c r="D45" s="84"/>
      <c r="E45" s="84"/>
      <c r="F45" s="84"/>
    </row>
    <row r="46" spans="1:7" x14ac:dyDescent="0.25">
      <c r="A46" s="15" t="s">
        <v>80</v>
      </c>
      <c r="B46" s="16" t="s">
        <v>81</v>
      </c>
      <c r="C46" s="17" t="s">
        <v>82</v>
      </c>
      <c r="D46" s="18">
        <v>1</v>
      </c>
      <c r="E46" s="18">
        <v>1</v>
      </c>
      <c r="F46" s="19"/>
    </row>
    <row r="47" spans="1:7" x14ac:dyDescent="0.25">
      <c r="A47" s="15" t="s">
        <v>83</v>
      </c>
      <c r="B47" s="16" t="s">
        <v>81</v>
      </c>
      <c r="C47" s="17" t="s">
        <v>82</v>
      </c>
      <c r="D47" s="20">
        <v>942.5</v>
      </c>
      <c r="E47" s="20">
        <v>942.5</v>
      </c>
      <c r="F47" s="21">
        <f>D47-E47</f>
        <v>0</v>
      </c>
    </row>
    <row r="48" spans="1:7" x14ac:dyDescent="0.25">
      <c r="A48" s="98" t="s">
        <v>84</v>
      </c>
      <c r="B48" s="98"/>
      <c r="C48" s="98"/>
      <c r="D48" s="84"/>
      <c r="E48" s="84"/>
      <c r="F48" s="84"/>
    </row>
    <row r="49" spans="1:6" x14ac:dyDescent="0.25">
      <c r="A49" s="15" t="s">
        <v>80</v>
      </c>
      <c r="B49" s="16" t="s">
        <v>85</v>
      </c>
      <c r="C49" s="17" t="s">
        <v>86</v>
      </c>
      <c r="D49" s="18">
        <v>1</v>
      </c>
      <c r="E49" s="18">
        <v>1</v>
      </c>
      <c r="F49" s="21">
        <f>D49-E49</f>
        <v>0</v>
      </c>
    </row>
    <row r="50" spans="1:6" x14ac:dyDescent="0.25">
      <c r="A50" s="15" t="s">
        <v>83</v>
      </c>
      <c r="B50" s="16" t="s">
        <v>85</v>
      </c>
      <c r="C50" s="17" t="s">
        <v>86</v>
      </c>
      <c r="D50" s="22">
        <v>603.20000000000005</v>
      </c>
      <c r="E50" s="22">
        <v>603.20000000000005</v>
      </c>
      <c r="F50" s="21">
        <f>D50-E50</f>
        <v>0</v>
      </c>
    </row>
    <row r="51" spans="1:6" x14ac:dyDescent="0.25">
      <c r="A51" s="84" t="s">
        <v>87</v>
      </c>
      <c r="B51" s="84"/>
      <c r="C51" s="84"/>
      <c r="D51" s="23">
        <f>D46+D49</f>
        <v>2</v>
      </c>
      <c r="E51" s="23">
        <f>E46+E49</f>
        <v>2</v>
      </c>
      <c r="F51" s="15">
        <f>D51-E51</f>
        <v>0</v>
      </c>
    </row>
    <row r="52" spans="1:6" x14ac:dyDescent="0.25">
      <c r="A52" s="84" t="s">
        <v>88</v>
      </c>
      <c r="B52" s="84"/>
      <c r="C52" s="84"/>
      <c r="D52" s="22">
        <f>D47+D50</f>
        <v>1545.7</v>
      </c>
      <c r="E52" s="22">
        <f>E47+E50</f>
        <v>1545.7</v>
      </c>
      <c r="F52" s="21">
        <f>D52-E52</f>
        <v>0</v>
      </c>
    </row>
    <row r="53" spans="1:6" x14ac:dyDescent="0.25">
      <c r="A53" s="84" t="s">
        <v>89</v>
      </c>
      <c r="B53" s="84"/>
      <c r="C53" s="84"/>
      <c r="D53" s="84"/>
      <c r="E53" s="84"/>
      <c r="F53" s="84"/>
    </row>
    <row r="54" spans="1:6" x14ac:dyDescent="0.25">
      <c r="A54" s="89" t="s">
        <v>90</v>
      </c>
      <c r="B54" s="89"/>
      <c r="C54" s="89"/>
      <c r="D54" s="84"/>
      <c r="E54" s="84"/>
      <c r="F54" s="84"/>
    </row>
    <row r="55" spans="1:6" x14ac:dyDescent="0.25">
      <c r="A55" s="15" t="s">
        <v>80</v>
      </c>
      <c r="B55" s="6" t="s">
        <v>91</v>
      </c>
      <c r="C55" s="17" t="s">
        <v>92</v>
      </c>
      <c r="D55" s="18">
        <v>1</v>
      </c>
      <c r="E55" s="18">
        <v>1</v>
      </c>
      <c r="F55" s="15">
        <f>D55-E55</f>
        <v>0</v>
      </c>
    </row>
    <row r="56" spans="1:6" x14ac:dyDescent="0.25">
      <c r="A56" s="24" t="s">
        <v>83</v>
      </c>
      <c r="B56" s="25" t="s">
        <v>91</v>
      </c>
      <c r="C56" s="17" t="s">
        <v>92</v>
      </c>
      <c r="D56" s="20">
        <v>942.5</v>
      </c>
      <c r="E56" s="20">
        <v>942.5</v>
      </c>
      <c r="F56" s="26">
        <f>D56-E56</f>
        <v>0</v>
      </c>
    </row>
    <row r="57" spans="1:6" x14ac:dyDescent="0.25">
      <c r="A57" s="90" t="s">
        <v>93</v>
      </c>
      <c r="B57" s="90"/>
      <c r="C57" s="90"/>
      <c r="D57" s="90"/>
      <c r="E57" s="90"/>
      <c r="F57" s="90"/>
    </row>
    <row r="58" spans="1:6" x14ac:dyDescent="0.25">
      <c r="A58" s="24" t="s">
        <v>80</v>
      </c>
      <c r="B58" s="27" t="s">
        <v>91</v>
      </c>
      <c r="C58" s="17" t="s">
        <v>92</v>
      </c>
      <c r="D58" s="28">
        <v>9</v>
      </c>
      <c r="E58" s="28">
        <v>9</v>
      </c>
      <c r="F58" s="24">
        <f>D58-E58</f>
        <v>0</v>
      </c>
    </row>
    <row r="59" spans="1:6" x14ac:dyDescent="0.25">
      <c r="A59" s="24" t="s">
        <v>94</v>
      </c>
      <c r="B59" s="27" t="s">
        <v>91</v>
      </c>
      <c r="C59" s="17" t="s">
        <v>92</v>
      </c>
      <c r="D59" s="22">
        <v>5655.1</v>
      </c>
      <c r="E59" s="22">
        <v>5655.09</v>
      </c>
      <c r="F59" s="29">
        <f>D59-E59</f>
        <v>1.0000000000218279E-2</v>
      </c>
    </row>
    <row r="60" spans="1:6" ht="19.5" customHeight="1" x14ac:dyDescent="0.25">
      <c r="A60" s="91" t="s">
        <v>95</v>
      </c>
      <c r="B60" s="92"/>
      <c r="C60" s="92"/>
      <c r="D60" s="92"/>
      <c r="E60" s="92"/>
      <c r="F60" s="93"/>
    </row>
    <row r="61" spans="1:6" x14ac:dyDescent="0.25">
      <c r="A61" s="24" t="s">
        <v>80</v>
      </c>
      <c r="B61" s="27" t="s">
        <v>91</v>
      </c>
      <c r="C61" s="17" t="s">
        <v>92</v>
      </c>
      <c r="D61" s="28">
        <v>2</v>
      </c>
      <c r="E61" s="28">
        <v>2</v>
      </c>
      <c r="F61" s="24">
        <f>D61-E61</f>
        <v>0</v>
      </c>
    </row>
    <row r="62" spans="1:6" x14ac:dyDescent="0.25">
      <c r="A62" s="24" t="s">
        <v>94</v>
      </c>
      <c r="B62" s="27" t="s">
        <v>91</v>
      </c>
      <c r="C62" s="17" t="s">
        <v>92</v>
      </c>
      <c r="D62" s="22">
        <v>695.01</v>
      </c>
      <c r="E62" s="22">
        <v>695.01</v>
      </c>
      <c r="F62" s="29">
        <f>D62-E62</f>
        <v>0</v>
      </c>
    </row>
    <row r="63" spans="1:6" x14ac:dyDescent="0.25">
      <c r="A63" s="89" t="s">
        <v>96</v>
      </c>
      <c r="B63" s="89"/>
      <c r="C63" s="89"/>
      <c r="D63" s="84"/>
      <c r="E63" s="84"/>
      <c r="F63" s="84"/>
    </row>
    <row r="64" spans="1:6" x14ac:dyDescent="0.25">
      <c r="A64" s="15" t="s">
        <v>80</v>
      </c>
      <c r="B64" s="6" t="s">
        <v>97</v>
      </c>
      <c r="C64" s="17" t="s">
        <v>98</v>
      </c>
      <c r="D64" s="18">
        <v>2</v>
      </c>
      <c r="E64" s="14">
        <v>2</v>
      </c>
      <c r="F64" s="15">
        <f>D64-E64</f>
        <v>0</v>
      </c>
    </row>
    <row r="65" spans="1:8" x14ac:dyDescent="0.25">
      <c r="A65" s="15" t="s">
        <v>83</v>
      </c>
      <c r="B65" s="6" t="s">
        <v>97</v>
      </c>
      <c r="C65" s="17" t="s">
        <v>98</v>
      </c>
      <c r="D65" s="30">
        <v>1244.0999999999999</v>
      </c>
      <c r="E65" s="30">
        <v>1244.0999999999999</v>
      </c>
      <c r="F65" s="31">
        <f>D65-E65</f>
        <v>0</v>
      </c>
    </row>
    <row r="66" spans="1:8" x14ac:dyDescent="0.25">
      <c r="A66" s="84" t="s">
        <v>87</v>
      </c>
      <c r="B66" s="84"/>
      <c r="C66" s="84"/>
      <c r="D66" s="22">
        <f>D55+D58+D64+D64</f>
        <v>14</v>
      </c>
      <c r="E66" s="22">
        <f>E55+E58+E64+E64</f>
        <v>14</v>
      </c>
      <c r="F66" s="15">
        <f>D66-E66</f>
        <v>0</v>
      </c>
    </row>
    <row r="67" spans="1:8" x14ac:dyDescent="0.25">
      <c r="A67" s="84" t="s">
        <v>88</v>
      </c>
      <c r="B67" s="84"/>
      <c r="C67" s="84"/>
      <c r="D67" s="22">
        <f>D56+D59+D65+D62</f>
        <v>8536.7100000000009</v>
      </c>
      <c r="E67" s="22">
        <f>E56+E59+E65+E62</f>
        <v>8536.7000000000007</v>
      </c>
      <c r="F67" s="31">
        <f>D67-E67</f>
        <v>1.0000000000218279E-2</v>
      </c>
      <c r="H67" s="32"/>
    </row>
    <row r="68" spans="1:8" x14ac:dyDescent="0.25">
      <c r="A68" s="85" t="s">
        <v>99</v>
      </c>
      <c r="B68" s="85"/>
      <c r="C68" s="85"/>
      <c r="D68" s="30"/>
      <c r="E68" s="30"/>
      <c r="F68" s="33"/>
    </row>
    <row r="69" spans="1:8" x14ac:dyDescent="0.25">
      <c r="A69" s="84" t="s">
        <v>100</v>
      </c>
      <c r="B69" s="84"/>
      <c r="C69" s="84"/>
      <c r="D69" s="30">
        <f>D51+D66</f>
        <v>16</v>
      </c>
      <c r="E69" s="30">
        <f>E51+E66</f>
        <v>16</v>
      </c>
      <c r="F69" s="34">
        <f>D69-E69</f>
        <v>0</v>
      </c>
    </row>
    <row r="70" spans="1:8" x14ac:dyDescent="0.25">
      <c r="A70" s="84" t="s">
        <v>101</v>
      </c>
      <c r="B70" s="84"/>
      <c r="C70" s="84"/>
      <c r="D70" s="30">
        <f>D52+D67</f>
        <v>10082.410000000002</v>
      </c>
      <c r="E70" s="30">
        <f>E52+E67</f>
        <v>10082.400000000001</v>
      </c>
      <c r="F70" s="34">
        <f>D70-E70</f>
        <v>1.0000000000218279E-2</v>
      </c>
    </row>
    <row r="71" spans="1:8" x14ac:dyDescent="0.25">
      <c r="A71" s="85" t="s">
        <v>102</v>
      </c>
      <c r="B71" s="85"/>
      <c r="C71" s="85"/>
      <c r="D71" s="30">
        <v>16</v>
      </c>
      <c r="E71" s="30">
        <v>16</v>
      </c>
      <c r="F71" s="34"/>
    </row>
    <row r="72" spans="1:8" x14ac:dyDescent="0.25">
      <c r="A72" s="85" t="s">
        <v>103</v>
      </c>
      <c r="B72" s="85"/>
      <c r="C72" s="85"/>
      <c r="D72" s="30">
        <f>D70/D71/12</f>
        <v>52.51255208333334</v>
      </c>
      <c r="E72" s="30">
        <f>E70/E71/12</f>
        <v>52.51250000000001</v>
      </c>
      <c r="F72" s="34"/>
    </row>
    <row r="73" spans="1:8" x14ac:dyDescent="0.25">
      <c r="A73" s="85" t="s">
        <v>104</v>
      </c>
      <c r="B73" s="85"/>
      <c r="C73" s="85"/>
      <c r="D73" s="30">
        <f>(D52+D56+D59+D65)/14/12</f>
        <v>55.877380952380946</v>
      </c>
      <c r="E73" s="30">
        <f>(E52+E56+E59+E65)/14/12</f>
        <v>55.877321428571427</v>
      </c>
      <c r="F73" s="34"/>
    </row>
    <row r="74" spans="1:8" x14ac:dyDescent="0.25">
      <c r="A74" s="87" t="s">
        <v>105</v>
      </c>
      <c r="B74" s="87"/>
      <c r="C74" s="87"/>
      <c r="D74" s="88"/>
      <c r="E74" s="88"/>
      <c r="F74" s="88"/>
    </row>
    <row r="75" spans="1:8" x14ac:dyDescent="0.25">
      <c r="A75" s="15" t="s">
        <v>80</v>
      </c>
      <c r="B75" s="9" t="s">
        <v>106</v>
      </c>
      <c r="C75" s="17" t="s">
        <v>107</v>
      </c>
      <c r="D75" s="18">
        <v>6.5</v>
      </c>
      <c r="E75" s="18">
        <v>6.5</v>
      </c>
      <c r="F75" s="33">
        <f>D75-E75</f>
        <v>0</v>
      </c>
    </row>
    <row r="76" spans="1:8" x14ac:dyDescent="0.25">
      <c r="A76" s="15" t="s">
        <v>83</v>
      </c>
      <c r="B76" s="9" t="s">
        <v>106</v>
      </c>
      <c r="C76" s="17" t="s">
        <v>107</v>
      </c>
      <c r="D76" s="18">
        <v>4020.4</v>
      </c>
      <c r="E76" s="18">
        <v>4020.4</v>
      </c>
      <c r="F76" s="31">
        <f>D76-E76</f>
        <v>0</v>
      </c>
    </row>
    <row r="77" spans="1:8" x14ac:dyDescent="0.25">
      <c r="A77" s="85" t="s">
        <v>103</v>
      </c>
      <c r="B77" s="85"/>
      <c r="C77" s="85"/>
      <c r="D77" s="30">
        <f>D76/D75/12</f>
        <v>51.543589743589742</v>
      </c>
      <c r="E77" s="30">
        <f>E76/E75/12</f>
        <v>51.543589743589742</v>
      </c>
      <c r="F77" s="15"/>
    </row>
    <row r="78" spans="1:8" x14ac:dyDescent="0.25">
      <c r="A78" s="85" t="s">
        <v>108</v>
      </c>
      <c r="B78" s="85"/>
      <c r="C78" s="85"/>
      <c r="D78" s="30"/>
      <c r="E78" s="30"/>
      <c r="F78" s="15"/>
    </row>
    <row r="79" spans="1:8" x14ac:dyDescent="0.25">
      <c r="A79" s="84" t="s">
        <v>109</v>
      </c>
      <c r="B79" s="84"/>
      <c r="C79" s="84"/>
      <c r="D79" s="30">
        <f>D70+D76</f>
        <v>14102.810000000001</v>
      </c>
      <c r="E79" s="30">
        <f>E70+E76</f>
        <v>14102.800000000001</v>
      </c>
      <c r="F79" s="15"/>
    </row>
    <row r="80" spans="1:8" x14ac:dyDescent="0.25">
      <c r="A80" s="85" t="s">
        <v>102</v>
      </c>
      <c r="B80" s="85"/>
      <c r="C80" s="85"/>
      <c r="D80" s="30">
        <v>20</v>
      </c>
      <c r="E80" s="30">
        <v>20</v>
      </c>
      <c r="F80" s="34"/>
    </row>
    <row r="81" spans="1:9" x14ac:dyDescent="0.25">
      <c r="A81" s="85" t="s">
        <v>103</v>
      </c>
      <c r="B81" s="85"/>
      <c r="C81" s="85"/>
      <c r="D81" s="30">
        <f>D79/D80/12</f>
        <v>58.761708333333338</v>
      </c>
      <c r="E81" s="30">
        <f>E79/E80/12</f>
        <v>58.761666666666677</v>
      </c>
      <c r="F81" s="34"/>
    </row>
    <row r="83" spans="1:9" ht="15.75" customHeight="1" x14ac:dyDescent="0.25">
      <c r="A83" s="86" t="s">
        <v>110</v>
      </c>
      <c r="B83" s="86"/>
      <c r="C83" s="86"/>
      <c r="D83" s="86"/>
      <c r="E83" s="86"/>
      <c r="F83" s="86"/>
      <c r="G83" s="86"/>
      <c r="H83" s="86"/>
      <c r="I83" s="86"/>
    </row>
    <row r="84" spans="1:9" ht="15.75" customHeight="1" x14ac:dyDescent="0.25">
      <c r="A84" s="86" t="s">
        <v>111</v>
      </c>
      <c r="B84" s="86"/>
      <c r="C84" s="86"/>
      <c r="D84" s="86"/>
      <c r="E84" s="86"/>
      <c r="F84" s="86"/>
      <c r="G84" s="86"/>
      <c r="H84" s="86"/>
      <c r="I84" s="86"/>
    </row>
    <row r="85" spans="1:9" ht="15.75" customHeight="1" x14ac:dyDescent="0.25">
      <c r="A85" s="86" t="s">
        <v>112</v>
      </c>
      <c r="B85" s="86"/>
      <c r="C85" s="86"/>
      <c r="D85" s="86"/>
      <c r="E85" s="86"/>
      <c r="F85" s="86"/>
      <c r="G85" s="86"/>
      <c r="H85" s="86"/>
      <c r="I85" s="86"/>
    </row>
    <row r="86" spans="1:9" x14ac:dyDescent="0.25">
      <c r="A86" s="79"/>
      <c r="B86" s="79"/>
      <c r="C86" s="79"/>
      <c r="D86" s="79"/>
      <c r="E86" s="79"/>
      <c r="F86" s="79"/>
      <c r="G86" s="79"/>
      <c r="H86" s="79"/>
      <c r="I86" s="79"/>
    </row>
    <row r="87" spans="1:9" x14ac:dyDescent="0.25">
      <c r="A87" s="35"/>
      <c r="B87" s="35"/>
      <c r="C87" s="35"/>
      <c r="D87" s="80" t="s">
        <v>113</v>
      </c>
      <c r="E87" s="80"/>
      <c r="F87" s="80"/>
      <c r="G87" s="80"/>
      <c r="H87" s="80"/>
      <c r="I87" s="80"/>
    </row>
    <row r="88" spans="1:9" ht="50.25" customHeight="1" x14ac:dyDescent="0.25">
      <c r="A88" s="77" t="s">
        <v>114</v>
      </c>
      <c r="B88" s="77" t="s">
        <v>115</v>
      </c>
      <c r="C88" s="77" t="s">
        <v>116</v>
      </c>
      <c r="D88" s="77" t="s">
        <v>117</v>
      </c>
      <c r="E88" s="77" t="s">
        <v>118</v>
      </c>
      <c r="F88" s="77" t="s">
        <v>119</v>
      </c>
      <c r="G88" s="77" t="s">
        <v>120</v>
      </c>
      <c r="H88" s="81" t="s">
        <v>121</v>
      </c>
      <c r="I88" s="77" t="s">
        <v>122</v>
      </c>
    </row>
    <row r="89" spans="1:9" x14ac:dyDescent="0.25">
      <c r="A89" s="77"/>
      <c r="B89" s="77"/>
      <c r="C89" s="77"/>
      <c r="D89" s="77"/>
      <c r="E89" s="77"/>
      <c r="F89" s="77"/>
      <c r="G89" s="77"/>
      <c r="H89" s="82"/>
      <c r="I89" s="77"/>
    </row>
    <row r="90" spans="1:9" x14ac:dyDescent="0.25">
      <c r="A90" s="77"/>
      <c r="B90" s="77"/>
      <c r="C90" s="77"/>
      <c r="D90" s="77"/>
      <c r="E90" s="77"/>
      <c r="F90" s="77"/>
      <c r="G90" s="77"/>
      <c r="H90" s="82"/>
      <c r="I90" s="77"/>
    </row>
    <row r="91" spans="1:9" x14ac:dyDescent="0.25">
      <c r="A91" s="77"/>
      <c r="B91" s="77"/>
      <c r="C91" s="77"/>
      <c r="D91" s="77"/>
      <c r="E91" s="77"/>
      <c r="F91" s="77"/>
      <c r="G91" s="77"/>
      <c r="H91" s="83"/>
      <c r="I91" s="77"/>
    </row>
    <row r="92" spans="1:9" ht="25.5" x14ac:dyDescent="0.25">
      <c r="A92" s="36">
        <v>908</v>
      </c>
      <c r="B92" s="37" t="s">
        <v>26</v>
      </c>
      <c r="C92" s="38"/>
      <c r="D92" s="38"/>
      <c r="E92" s="39" t="s">
        <v>25</v>
      </c>
      <c r="F92" s="40">
        <v>100</v>
      </c>
      <c r="G92" s="40">
        <v>0</v>
      </c>
      <c r="H92" s="40">
        <v>0</v>
      </c>
      <c r="I92" s="37"/>
    </row>
    <row r="93" spans="1:9" ht="63.75" x14ac:dyDescent="0.25">
      <c r="A93" s="41">
        <v>908</v>
      </c>
      <c r="B93" s="42">
        <v>111</v>
      </c>
      <c r="C93" s="43">
        <v>700000060</v>
      </c>
      <c r="D93" s="40"/>
      <c r="E93" s="44" t="s">
        <v>123</v>
      </c>
      <c r="F93" s="40">
        <v>100</v>
      </c>
      <c r="G93" s="40">
        <v>0</v>
      </c>
      <c r="H93" s="40">
        <v>0</v>
      </c>
      <c r="I93" s="37"/>
    </row>
    <row r="94" spans="1:9" ht="38.25" x14ac:dyDescent="0.25">
      <c r="A94" s="36">
        <v>908</v>
      </c>
      <c r="B94" s="40" t="s">
        <v>26</v>
      </c>
      <c r="C94" s="43">
        <v>700000060</v>
      </c>
      <c r="D94" s="40">
        <v>800</v>
      </c>
      <c r="E94" s="39" t="s">
        <v>124</v>
      </c>
      <c r="F94" s="40">
        <v>100</v>
      </c>
      <c r="G94" s="40">
        <v>0</v>
      </c>
      <c r="H94" s="40">
        <v>0</v>
      </c>
      <c r="I94" s="37"/>
    </row>
    <row r="95" spans="1:9" ht="25.5" x14ac:dyDescent="0.25">
      <c r="A95" s="40">
        <v>908</v>
      </c>
      <c r="B95" s="40" t="s">
        <v>26</v>
      </c>
      <c r="C95" s="43">
        <v>700000060</v>
      </c>
      <c r="D95" s="36">
        <v>870</v>
      </c>
      <c r="E95" s="39" t="s">
        <v>125</v>
      </c>
      <c r="F95" s="40">
        <v>100</v>
      </c>
      <c r="G95" s="40">
        <v>0</v>
      </c>
      <c r="H95" s="40">
        <v>0</v>
      </c>
      <c r="I95" s="37"/>
    </row>
    <row r="96" spans="1:9" x14ac:dyDescent="0.25">
      <c r="A96" s="45"/>
      <c r="B96" s="45"/>
      <c r="C96" s="45"/>
      <c r="D96" s="78" t="s">
        <v>126</v>
      </c>
      <c r="E96" s="78"/>
      <c r="F96" s="40">
        <v>100</v>
      </c>
      <c r="G96" s="40">
        <v>0</v>
      </c>
      <c r="H96" s="40">
        <v>0</v>
      </c>
      <c r="I96" s="45"/>
    </row>
  </sheetData>
  <mergeCells count="42">
    <mergeCell ref="A48:F48"/>
    <mergeCell ref="A1:G1"/>
    <mergeCell ref="A42:F42"/>
    <mergeCell ref="B43:C43"/>
    <mergeCell ref="A44:F44"/>
    <mergeCell ref="A45:F45"/>
    <mergeCell ref="A70:C70"/>
    <mergeCell ref="A51:C51"/>
    <mergeCell ref="A52:C52"/>
    <mergeCell ref="A53:F53"/>
    <mergeCell ref="A54:F54"/>
    <mergeCell ref="A57:F57"/>
    <mergeCell ref="A60:F60"/>
    <mergeCell ref="A63:F63"/>
    <mergeCell ref="A66:C66"/>
    <mergeCell ref="A67:C67"/>
    <mergeCell ref="A68:C68"/>
    <mergeCell ref="A69:C69"/>
    <mergeCell ref="A85:I85"/>
    <mergeCell ref="A71:C71"/>
    <mergeCell ref="A72:C72"/>
    <mergeCell ref="A73:C73"/>
    <mergeCell ref="A74:F74"/>
    <mergeCell ref="A77:C77"/>
    <mergeCell ref="A78:C78"/>
    <mergeCell ref="A79:C79"/>
    <mergeCell ref="A80:C80"/>
    <mergeCell ref="A81:C81"/>
    <mergeCell ref="A83:I83"/>
    <mergeCell ref="A84:I84"/>
    <mergeCell ref="I88:I91"/>
    <mergeCell ref="D96:E96"/>
    <mergeCell ref="A86:I86"/>
    <mergeCell ref="D87:I87"/>
    <mergeCell ref="A88:A91"/>
    <mergeCell ref="B88:B91"/>
    <mergeCell ref="C88:C91"/>
    <mergeCell ref="D88:D91"/>
    <mergeCell ref="E88:E91"/>
    <mergeCell ref="F88:F91"/>
    <mergeCell ref="G88:G91"/>
    <mergeCell ref="H88:H9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2019-04-16T11:35:53Z</dcterms:modified>
</cp:coreProperties>
</file>